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192.168.0.34\Documentos\arojas\Mis documentos\CONTROL INTERNO FUGA\2022\INFORMES\Plan Mejoramiento\alcance julio\"/>
    </mc:Choice>
  </mc:AlternateContent>
  <xr:revisionPtr revIDLastSave="0" documentId="13_ncr:1_{5CF6ED20-8078-45B9-950B-0AD1B76BACAB}" xr6:coauthVersionLast="47" xr6:coauthVersionMax="47" xr10:uidLastSave="{00000000-0000-0000-0000-000000000000}"/>
  <bookViews>
    <workbookView xWindow="-120" yWindow="-120" windowWidth="20730" windowHeight="11160" xr2:uid="{00000000-000D-0000-FFFF-FFFF00000000}"/>
  </bookViews>
  <sheets>
    <sheet name="PMInst- Contraloria" sheetId="9" r:id="rId1"/>
    <sheet name="Dinamicas y graficos" sheetId="5" state="hidden" r:id="rId2"/>
    <sheet name="Base" sheetId="4" state="hidden" r:id="rId3"/>
    <sheet name="PMInstit V1 dic20 cerrad" sheetId="3" state="hidden" r:id="rId4"/>
  </sheets>
  <externalReferences>
    <externalReference r:id="rId5"/>
    <externalReference r:id="rId6"/>
  </externalReferences>
  <definedNames>
    <definedName name="_xlnm._FilterDatabase" localSheetId="2" hidden="1">Base!$A$1:$U$44</definedName>
    <definedName name="_xlnm._FilterDatabase" localSheetId="0" hidden="1">'PMInst- Contraloria'!$A$8:$AA$40</definedName>
    <definedName name="_xlnm._FilterDatabase" localSheetId="3" hidden="1">'PMInstit V1 dic20 cerrad'!$A$8:$Z$24</definedName>
    <definedName name="_xlnm.Print_Area" localSheetId="0">'PMInst- Contraloria'!$A$1:$AA$53</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4" i="9" l="1"/>
  <c r="U23" i="9" l="1"/>
  <c r="U22" i="9" l="1"/>
  <c r="U35" i="9" l="1"/>
  <c r="U34" i="9" l="1"/>
  <c r="U33" i="9"/>
  <c r="U25" i="9" l="1"/>
  <c r="U28" i="9" l="1"/>
  <c r="U13" i="9"/>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6D0CB87F-2683-4C97-8F74-67E9DFAF7C09}">
      <text>
        <r>
          <rPr>
            <b/>
            <sz val="9"/>
            <color indexed="81"/>
            <rFont val="Tahoma"/>
            <family val="2"/>
          </rPr>
          <t>User:</t>
        </r>
        <r>
          <rPr>
            <sz val="9"/>
            <color indexed="81"/>
            <rFont val="Tahoma"/>
            <family val="2"/>
          </rPr>
          <t xml:space="preserve">
CAMPOS DILIGENCIADOS POR LAS AREAS</t>
        </r>
      </text>
    </comment>
    <comment ref="W4" authorId="0" shapeId="0" xr:uid="{3EF2C08F-876D-44F4-9CFD-9C8F3269DB72}">
      <text>
        <r>
          <rPr>
            <b/>
            <sz val="9"/>
            <color indexed="81"/>
            <rFont val="Tahoma"/>
            <family val="2"/>
          </rPr>
          <t>User:</t>
        </r>
        <r>
          <rPr>
            <sz val="9"/>
            <color indexed="81"/>
            <rFont val="Tahoma"/>
            <family val="2"/>
          </rPr>
          <t xml:space="preserve">
CAMPOS DILIGENCIADOS POR OAP</t>
        </r>
      </text>
    </comment>
    <comment ref="Z4" authorId="0" shapeId="0" xr:uid="{7BA4C4B0-41F1-46C1-A374-B13B0FA6222E}">
      <text>
        <r>
          <rPr>
            <b/>
            <sz val="9"/>
            <color indexed="81"/>
            <rFont val="Tahoma"/>
            <family val="2"/>
          </rPr>
          <t>User:</t>
        </r>
        <r>
          <rPr>
            <sz val="9"/>
            <color indexed="81"/>
            <rFont val="Tahoma"/>
            <family val="2"/>
          </rPr>
          <t xml:space="preserve">
CAMPOS DILIGENCIADOS POR OCI</t>
        </r>
      </text>
    </comment>
    <comment ref="R7" authorId="0" shapeId="0" xr:uid="{394FAFBA-9C2D-480F-997A-51395AB1B591}">
      <text>
        <r>
          <rPr>
            <b/>
            <sz val="9"/>
            <color indexed="81"/>
            <rFont val="Tahoma"/>
            <family val="2"/>
          </rPr>
          <t>User:</t>
        </r>
        <r>
          <rPr>
            <sz val="9"/>
            <color indexed="81"/>
            <rFont val="Tahoma"/>
            <family val="2"/>
          </rPr>
          <t xml:space="preserve">
CAMPO DILIGENCIADO POR OAP CON DATOS ENTE DE CONTROL</t>
        </r>
      </text>
    </comment>
    <comment ref="S7" authorId="0" shapeId="0" xr:uid="{D630947E-A3BE-4550-A5E2-8BF8FAB7897E}">
      <text>
        <r>
          <rPr>
            <b/>
            <sz val="9"/>
            <color indexed="81"/>
            <rFont val="Tahoma"/>
            <family val="2"/>
          </rPr>
          <t>User:</t>
        </r>
        <r>
          <rPr>
            <sz val="9"/>
            <color indexed="81"/>
            <rFont val="Tahoma"/>
            <family val="2"/>
          </rPr>
          <t xml:space="preserve">
CAMPO DILIGENCIADO POR OAP CON DATOS ENTE DE CONTROL</t>
        </r>
      </text>
    </comment>
    <comment ref="R18" authorId="1" shapeId="0" xr:uid="{E22D89B8-1AAB-42DA-8CCE-E961374EA5D7}">
      <text>
        <r>
          <rPr>
            <b/>
            <sz val="9"/>
            <color indexed="81"/>
            <rFont val="Tahoma"/>
            <family val="2"/>
          </rPr>
          <t>usuario:</t>
        </r>
        <r>
          <rPr>
            <sz val="9"/>
            <color indexed="81"/>
            <rFont val="Tahoma"/>
            <family val="2"/>
          </rPr>
          <t xml:space="preserve">
Resolucion Reglamentaria  036 de 2019Contraloria de Bogota
-CUMPLIDA INEFECTIVA: Cuando la acción implementada es ejecutada en el
100%, calificada con una eficacia del 100% pero la situación detectada no es
corregida, es decir persiste la causa que originó el hallazgo, por lo cual la
calificación de la efectividad es menor al 75%, el auditor debe calificar las acciones
como cumplida inefectiva y formular un nuevo hallazgo, trámite que debe surtirse
en los términos de ejecución de la misma auditoría en la cual se realiza evaluación
al plan de mejoramiento. Por lo tanto, el Sujeto de Control puede ejercer el
derecho de contradicción, con evidencias atinentes a comprobar la efectividad de
la(s) acción(es) para subsanar los hallazgos, con lo cual, si la respuesta del Sujeto
de Control al informe preliminar es satisfactoria y desvirtúa la calificación, este
hallazgo debe ser retirado del informe y en consecuencia modificada la calificación
correspondiente. Para esta categoría no se permite más calificaciones.
La(s) acción(es) planteada(s) para el nuevo hallazgo deberán eliminar la causa
que originó el hallazgo, en caso contrario en el seguimiento respectivo se deben
calificar como incumplidas (en ningún caso la acción se calificará dos veces como
cumplida inefecliva).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 ref="R10" authorId="1" shapeId="0" xr:uid="{D9D2070A-6BFC-45E6-B5AE-57F0F05392A7}">
      <text>
        <r>
          <rPr>
            <b/>
            <sz val="9"/>
            <color indexed="81"/>
            <rFont val="Tahoma"/>
            <family val="2"/>
          </rPr>
          <t>usuario:</t>
        </r>
        <r>
          <rPr>
            <sz val="9"/>
            <color indexed="81"/>
            <rFont val="Tahoma"/>
            <family val="2"/>
          </rPr>
          <t xml:space="preserve">
Orfeo 2-2021-28542 Inf Final Aud Reg Contraloria PAd 2020 16nov21- Pág 43 </t>
        </r>
      </text>
    </comment>
    <comment ref="R13" authorId="1" shapeId="0" xr:uid="{EACDBA75-8FEB-4C80-9D10-43F569A9B84F}">
      <text>
        <r>
          <rPr>
            <b/>
            <sz val="9"/>
            <color indexed="81"/>
            <rFont val="Tahoma"/>
            <family val="2"/>
          </rPr>
          <t>usuario:</t>
        </r>
        <r>
          <rPr>
            <sz val="9"/>
            <color indexed="81"/>
            <rFont val="Tahoma"/>
            <family val="2"/>
          </rPr>
          <t xml:space="preserve">
Orfeo 2-2021-28542 Inf Final Aud Reg Contraloria PAd 2020 16nov21- Pág 43 </t>
        </r>
      </text>
    </comment>
    <comment ref="R14" authorId="1" shapeId="0" xr:uid="{6AFE3419-49A6-48A9-A32E-5EB82197577B}">
      <text>
        <r>
          <rPr>
            <b/>
            <sz val="9"/>
            <color indexed="81"/>
            <rFont val="Tahoma"/>
            <family val="2"/>
          </rPr>
          <t>usuario:</t>
        </r>
        <r>
          <rPr>
            <sz val="9"/>
            <color indexed="81"/>
            <rFont val="Tahoma"/>
            <family val="2"/>
          </rPr>
          <t xml:space="preserve">
Orfeo 2-2021-28542 Inf Final Aud Reg Contraloria PAd 2020 16nov21- Pág 43 </t>
        </r>
      </text>
    </comment>
    <comment ref="R15" authorId="1" shapeId="0" xr:uid="{07F157B7-ACD1-4749-A5DB-80F0556182FD}">
      <text>
        <r>
          <rPr>
            <b/>
            <sz val="9"/>
            <color indexed="81"/>
            <rFont val="Tahoma"/>
            <family val="2"/>
          </rPr>
          <t>usuario:</t>
        </r>
        <r>
          <rPr>
            <sz val="9"/>
            <color indexed="81"/>
            <rFont val="Tahoma"/>
            <family val="2"/>
          </rPr>
          <t xml:space="preserve">
Orfeo 2-2021-28542 Inf Final Aud Reg Contraloria PAd 2020 16nov21- Pág 43 </t>
        </r>
      </text>
    </comment>
    <comment ref="R17" authorId="1" shapeId="0" xr:uid="{8CABEA5C-D040-4163-9DD5-975CBAD97041}">
      <text>
        <r>
          <rPr>
            <b/>
            <sz val="9"/>
            <color indexed="81"/>
            <rFont val="Tahoma"/>
            <family val="2"/>
          </rPr>
          <t>usuario:</t>
        </r>
        <r>
          <rPr>
            <sz val="9"/>
            <color indexed="81"/>
            <rFont val="Tahoma"/>
            <family val="2"/>
          </rPr>
          <t xml:space="preserve">
Orfeo 2-2021-28542 Inf Final Aud Reg Contraloria PAd 2020 16nov21- Pág 43 </t>
        </r>
      </text>
    </comment>
    <comment ref="R19" authorId="1" shapeId="0" xr:uid="{56AA4CBD-0C38-4B1F-9862-34F8DB183B37}">
      <text>
        <r>
          <rPr>
            <b/>
            <sz val="9"/>
            <color indexed="81"/>
            <rFont val="Tahoma"/>
            <family val="2"/>
          </rPr>
          <t>usuario:</t>
        </r>
        <r>
          <rPr>
            <sz val="9"/>
            <color indexed="81"/>
            <rFont val="Tahoma"/>
            <family val="2"/>
          </rPr>
          <t xml:space="preserve">
Orfeo 2-2021-28542 Inf Final Aud Reg Contraloria PAd 2020 16nov21- Pág 43 </t>
        </r>
      </text>
    </comment>
    <comment ref="R20" authorId="1" shapeId="0" xr:uid="{7A89E2EC-6AAD-41A5-8940-EAC54B7926E1}">
      <text>
        <r>
          <rPr>
            <b/>
            <sz val="9"/>
            <color indexed="81"/>
            <rFont val="Tahoma"/>
            <family val="2"/>
          </rPr>
          <t>usuario:</t>
        </r>
        <r>
          <rPr>
            <sz val="9"/>
            <color indexed="81"/>
            <rFont val="Tahoma"/>
            <family val="2"/>
          </rPr>
          <t xml:space="preserve">
Orfeo 2-2021-28542 Inf Final Aud Reg Contraloria PAd 2020 16nov21- Pág 43 </t>
        </r>
      </text>
    </comment>
    <comment ref="R21" authorId="1" shapeId="0" xr:uid="{B5E0F97F-6606-4B03-8091-CC06F95F57E5}">
      <text>
        <r>
          <rPr>
            <b/>
            <sz val="9"/>
            <color indexed="81"/>
            <rFont val="Tahoma"/>
            <family val="2"/>
          </rPr>
          <t>usuario:</t>
        </r>
        <r>
          <rPr>
            <sz val="9"/>
            <color indexed="81"/>
            <rFont val="Tahoma"/>
            <family val="2"/>
          </rPr>
          <t xml:space="preserve">
Orfeo 2-2021-28542 Inf Final Aud Reg Contraloria PAd 2020 16nov21- Pág 43 </t>
        </r>
      </text>
    </comment>
    <comment ref="R22" authorId="1" shapeId="0" xr:uid="{B4AA215A-E78E-411F-95C7-9C13D8C0D489}">
      <text>
        <r>
          <rPr>
            <b/>
            <sz val="9"/>
            <color indexed="81"/>
            <rFont val="Tahoma"/>
            <family val="2"/>
          </rPr>
          <t>usuario:</t>
        </r>
        <r>
          <rPr>
            <sz val="9"/>
            <color indexed="81"/>
            <rFont val="Tahoma"/>
            <family val="2"/>
          </rPr>
          <t xml:space="preserve">
Orfeo 2-2021-28542 Inf Final Aud Reg Contraloria PAd 2020 16nov21- Pág 43 </t>
        </r>
      </text>
    </comment>
    <comment ref="R23" authorId="1" shapeId="0" xr:uid="{27CC798D-5F78-4261-8C83-202E44268799}">
      <text>
        <r>
          <rPr>
            <b/>
            <sz val="9"/>
            <color indexed="81"/>
            <rFont val="Tahoma"/>
            <family val="2"/>
          </rPr>
          <t>usuario:</t>
        </r>
        <r>
          <rPr>
            <sz val="9"/>
            <color indexed="81"/>
            <rFont val="Tahoma"/>
            <family val="2"/>
          </rPr>
          <t xml:space="preserve">
Orfeo 2-2021-28542 Inf Final Aud Reg Contraloria PAd 2020 16nov21- Pág 43 </t>
        </r>
      </text>
    </comment>
  </commentList>
</comments>
</file>

<file path=xl/sharedStrings.xml><?xml version="1.0" encoding="utf-8"?>
<sst xmlns="http://schemas.openxmlformats.org/spreadsheetml/2006/main" count="1906" uniqueCount="859">
  <si>
    <t>Documento:</t>
  </si>
  <si>
    <t>Código:</t>
  </si>
  <si>
    <t>GM-FTPL-01</t>
  </si>
  <si>
    <t>Versión:</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</si>
  <si>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</si>
  <si>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</si>
  <si>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</si>
  <si>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</si>
  <si>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</si>
  <si>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</si>
  <si>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</si>
  <si>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</si>
  <si>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</si>
  <si>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</si>
  <si>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</si>
  <si>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</si>
  <si>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</si>
  <si>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</si>
  <si>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</si>
  <si>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</si>
  <si>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</si>
  <si>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Plazo</t>
  </si>
  <si>
    <t xml:space="preserve">Descripción de la gestión y evidencia </t>
  </si>
  <si>
    <t>Evidencia</t>
  </si>
  <si>
    <t>Verificación de la gestión</t>
  </si>
  <si>
    <t>Verificado 
SI --NO</t>
  </si>
  <si>
    <t>Estado de la Actividad</t>
  </si>
  <si>
    <t xml:space="preserve">ESTADO DE LA ACM </t>
  </si>
  <si>
    <t>Servidor Ejecutor (funcionario y/o contratista)</t>
  </si>
  <si>
    <t>Fecha Inicio</t>
  </si>
  <si>
    <t>Ficha Fin</t>
  </si>
  <si>
    <t>AC</t>
  </si>
  <si>
    <t xml:space="preserve">CONTROL DE CAMBIOS </t>
  </si>
  <si>
    <t>Fecha del Cambio</t>
  </si>
  <si>
    <t xml:space="preserve">Consolidado por </t>
  </si>
  <si>
    <t>Aprobado por</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</si>
  <si>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</si>
  <si>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</si>
  <si>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</si>
  <si>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</si>
  <si>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</si>
  <si>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</si>
  <si>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</si>
  <si>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t>Versión</t>
  </si>
  <si>
    <t>Justificación del cambio</t>
  </si>
  <si>
    <t>Análisis de Evidencias</t>
  </si>
  <si>
    <t>Observaciones y/o recomendaciones</t>
  </si>
  <si>
    <t>Descripción de la Acción</t>
  </si>
  <si>
    <t>Área y Responsables</t>
  </si>
  <si>
    <t xml:space="preserve">Análisis de Evidencias </t>
  </si>
  <si>
    <t xml:space="preserve">Área </t>
  </si>
  <si>
    <t>Subdirección de Gestión Corporativa</t>
  </si>
  <si>
    <t>NA</t>
  </si>
  <si>
    <t>Oficina Asesora de Planeación</t>
  </si>
  <si>
    <t>N/A</t>
  </si>
  <si>
    <t>Sonia  Córdoba Alvarado</t>
  </si>
  <si>
    <t>Licette Moros León</t>
  </si>
  <si>
    <t xml:space="preserve">Auditoría o Seguimiento efectuado por la Oficina de Control Interno </t>
  </si>
  <si>
    <t>Gestión del Talento Humano</t>
  </si>
  <si>
    <t>Talento Humano</t>
  </si>
  <si>
    <t>Gestión Documental</t>
  </si>
  <si>
    <t>Oficina Asesora Jurídica</t>
  </si>
  <si>
    <t xml:space="preserve">Talento Humano </t>
  </si>
  <si>
    <t>Sonia Cordoba</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</si>
  <si>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</si>
  <si>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</si>
  <si>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</si>
  <si>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</si>
  <si>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</si>
  <si>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</si>
  <si>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</si>
  <si>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</si>
  <si>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</si>
  <si>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</si>
  <si>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</si>
  <si>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Financiera</t>
  </si>
  <si>
    <t xml:space="preserve">3.1.1.1 </t>
  </si>
  <si>
    <t>3.1.3.1</t>
  </si>
  <si>
    <t>3.1.3.3</t>
  </si>
  <si>
    <t>3.1.3.4</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</si>
  <si>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</si>
  <si>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</si>
  <si>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</si>
  <si>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</si>
  <si>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</si>
  <si>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</si>
  <si>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Auditoria o seguimiento  efectuado por la Oficina de Control Interno</t>
  </si>
  <si>
    <t xml:space="preserve">Sudirección Artistica  y Cultural </t>
  </si>
  <si>
    <t>Transformación cultural para la Revitalización del centro</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</si>
  <si>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</si>
  <si>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</si>
  <si>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</si>
  <si>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</si>
  <si>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</si>
  <si>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</si>
  <si>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</si>
  <si>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</si>
  <si>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</si>
  <si>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</si>
  <si>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</si>
  <si>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</si>
  <si>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</si>
  <si>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</si>
  <si>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</si>
  <si>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</si>
  <si>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</si>
  <si>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</si>
  <si>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</si>
  <si>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</si>
  <si>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</si>
  <si>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</si>
  <si>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</si>
  <si>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</si>
  <si>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</si>
  <si>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con baja efectividad</t>
  </si>
  <si>
    <t>Cerrada con Baja Efectividad</t>
  </si>
  <si>
    <t>Cerrada</t>
  </si>
  <si>
    <t>Abierta en Proceso</t>
  </si>
  <si>
    <t>Abierta Incumplida</t>
  </si>
  <si>
    <t>Abierta Inefectiva</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</si>
  <si>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</si>
  <si>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</si>
  <si>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</si>
  <si>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</si>
  <si>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</si>
  <si>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</si>
  <si>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</si>
  <si>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</si>
  <si>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</si>
  <si>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</si>
  <si>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</si>
  <si>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</si>
  <si>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</si>
  <si>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</si>
  <si>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</si>
  <si>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</si>
  <si>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</si>
  <si>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</si>
  <si>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</si>
  <si>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</si>
  <si>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</si>
  <si>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</si>
  <si>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</si>
  <si>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</si>
  <si>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</si>
  <si>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</si>
  <si>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</si>
  <si>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</si>
  <si>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</si>
  <si>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</si>
  <si>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</si>
  <si>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</si>
  <si>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</si>
  <si>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</si>
  <si>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</si>
  <si>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</si>
  <si>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</si>
  <si>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</si>
  <si>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</si>
  <si>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</si>
  <si>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</si>
  <si>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</si>
  <si>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</si>
  <si>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</si>
  <si>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</si>
  <si>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</si>
  <si>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</si>
  <si>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</si>
  <si>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</si>
  <si>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</si>
  <si>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</si>
  <si>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</si>
  <si>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</si>
  <si>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</si>
  <si>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</si>
  <si>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</si>
  <si>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</si>
  <si>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</si>
  <si>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</si>
  <si>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</si>
  <si>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</si>
  <si>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</si>
  <si>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</si>
  <si>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</si>
  <si>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</si>
  <si>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</si>
  <si>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</si>
  <si>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</si>
  <si>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</si>
  <si>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</si>
  <si>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</si>
  <si>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</si>
  <si>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</si>
  <si>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</si>
  <si>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</si>
  <si>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</si>
  <si>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</si>
  <si>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</si>
  <si>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</si>
  <si>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</si>
  <si>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</si>
  <si>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</si>
  <si>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</si>
  <si>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</si>
  <si>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</si>
  <si>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</si>
  <si>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</si>
  <si>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</si>
  <si>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</si>
  <si>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</si>
  <si>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</si>
  <si>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</si>
  <si>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</si>
  <si>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</si>
  <si>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</si>
  <si>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</si>
  <si>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</si>
  <si>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</si>
  <si>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</si>
  <si>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</si>
  <si>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</si>
  <si>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</si>
  <si>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</si>
  <si>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</si>
  <si>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</si>
  <si>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</si>
  <si>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</si>
  <si>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</si>
  <si>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</si>
  <si>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</si>
  <si>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</si>
  <si>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</si>
  <si>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</si>
  <si>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</si>
  <si>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</si>
  <si>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</si>
  <si>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</si>
  <si>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</si>
  <si>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</si>
  <si>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</si>
  <si>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</si>
  <si>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</si>
  <si>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</si>
  <si>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</si>
  <si>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</si>
  <si>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</si>
  <si>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</si>
  <si>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</si>
  <si>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</si>
  <si>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</si>
  <si>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</si>
  <si>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</si>
  <si>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</si>
  <si>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</si>
  <si>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</si>
  <si>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</si>
  <si>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</si>
  <si>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</si>
  <si>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</si>
  <si>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</si>
  <si>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</si>
  <si>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</si>
  <si>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</si>
  <si>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</si>
  <si>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</si>
  <si>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</si>
  <si>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</si>
  <si>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</si>
  <si>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</si>
  <si>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</si>
  <si>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</si>
  <si>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</si>
  <si>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</si>
  <si>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</si>
  <si>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</si>
  <si>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</si>
  <si>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</si>
  <si>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</si>
  <si>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SI</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</si>
  <si>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</si>
  <si>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</si>
  <si>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</si>
  <si>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</si>
  <si>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</si>
  <si>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</si>
  <si>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</si>
  <si>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</si>
  <si>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</si>
  <si>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</si>
  <si>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</si>
  <si>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</si>
  <si>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</si>
  <si>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</si>
  <si>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Abierta incumplida</t>
  </si>
  <si>
    <t>Abierta en proceso</t>
  </si>
  <si>
    <t>2020-01.1</t>
  </si>
  <si>
    <t>2020-01.2</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</si>
  <si>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</si>
  <si>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</si>
  <si>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</si>
  <si>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</si>
  <si>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</si>
  <si>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</si>
  <si>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</si>
  <si>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</si>
  <si>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</si>
  <si>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</si>
  <si>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</si>
  <si>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</si>
  <si>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</si>
  <si>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</si>
  <si>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</si>
  <si>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</si>
  <si>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</si>
  <si>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</si>
  <si>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</si>
  <si>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</si>
  <si>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</si>
  <si>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</si>
  <si>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</si>
  <si>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</si>
  <si>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</si>
  <si>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</si>
  <si>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</si>
  <si>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</si>
  <si>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</si>
  <si>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</si>
  <si>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</si>
  <si>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</si>
  <si>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</si>
  <si>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</si>
  <si>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</si>
  <si>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</si>
  <si>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</si>
  <si>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</si>
  <si>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</si>
  <si>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</si>
  <si>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</si>
  <si>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</si>
  <si>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</si>
  <si>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</si>
  <si>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</si>
  <si>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</si>
  <si>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</si>
  <si>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</si>
  <si>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</si>
  <si>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</si>
  <si>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</si>
  <si>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</si>
  <si>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</si>
  <si>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</si>
  <si>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</si>
  <si>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</si>
  <si>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</si>
  <si>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</si>
  <si>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</si>
  <si>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</si>
  <si>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</si>
  <si>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</si>
  <si>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</si>
  <si>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</si>
  <si>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</si>
  <si>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</si>
  <si>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</si>
  <si>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</si>
  <si>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</si>
  <si>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</si>
  <si>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</si>
  <si>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</si>
  <si>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</si>
  <si>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</si>
  <si>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</si>
  <si>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</si>
  <si>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</si>
  <si>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</si>
  <si>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</si>
  <si>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</si>
  <si>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</si>
  <si>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</si>
  <si>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</si>
  <si>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</si>
  <si>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</si>
  <si>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</si>
  <si>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</si>
  <si>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</si>
  <si>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</si>
  <si>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</si>
  <si>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</si>
  <si>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</si>
  <si>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</si>
  <si>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</si>
  <si>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</si>
  <si>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</si>
  <si>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</si>
  <si>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</si>
  <si>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</si>
  <si>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</si>
  <si>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</si>
  <si>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</si>
  <si>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</si>
  <si>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</si>
  <si>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</si>
  <si>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</si>
  <si>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</si>
  <si>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</si>
  <si>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</si>
  <si>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</si>
  <si>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</si>
  <si>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</si>
  <si>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</si>
  <si>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</si>
  <si>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</si>
  <si>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</si>
  <si>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</si>
  <si>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</si>
  <si>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</si>
  <si>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</si>
  <si>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</si>
  <si>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</si>
  <si>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</si>
  <si>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</si>
  <si>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</si>
  <si>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</si>
  <si>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</si>
  <si>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</si>
  <si>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</si>
  <si>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</si>
  <si>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</si>
  <si>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</si>
  <si>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</si>
  <si>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</si>
  <si>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</si>
  <si>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</si>
  <si>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</si>
  <si>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</si>
  <si>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</si>
  <si>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</si>
  <si>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</si>
  <si>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</si>
  <si>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</si>
  <si>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</si>
  <si>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</si>
  <si>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</si>
  <si>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</si>
  <si>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</si>
  <si>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</si>
  <si>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</si>
  <si>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</si>
  <si>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</si>
  <si>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</si>
  <si>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</si>
  <si>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</si>
  <si>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</si>
  <si>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</si>
  <si>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</si>
  <si>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</si>
  <si>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</si>
  <si>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</si>
  <si>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</si>
  <si>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</si>
  <si>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</si>
  <si>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</si>
  <si>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</si>
  <si>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</si>
  <si>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</si>
  <si>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</si>
  <si>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</si>
  <si>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</si>
  <si>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</si>
  <si>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</si>
  <si>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</si>
  <si>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</si>
  <si>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</si>
  <si>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</si>
  <si>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</si>
  <si>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</si>
  <si>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</si>
  <si>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</si>
  <si>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</si>
  <si>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</si>
  <si>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</si>
  <si>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</si>
  <si>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</si>
  <si>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</si>
  <si>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</si>
  <si>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</si>
  <si>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</si>
  <si>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</si>
  <si>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</si>
  <si>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</si>
  <si>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</si>
  <si>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</si>
  <si>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</si>
  <si>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</si>
  <si>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</si>
  <si>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</si>
  <si>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</si>
  <si>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</si>
  <si>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</si>
  <si>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</si>
  <si>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</si>
  <si>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</si>
  <si>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</si>
  <si>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</si>
  <si>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</si>
  <si>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</si>
  <si>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</si>
  <si>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</si>
  <si>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</si>
  <si>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</si>
  <si>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</si>
  <si>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</si>
  <si>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</si>
  <si>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</si>
  <si>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</si>
  <si>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</si>
  <si>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</si>
  <si>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</si>
  <si>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</si>
  <si>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</si>
  <si>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</si>
  <si>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</si>
  <si>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</si>
  <si>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</si>
  <si>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</si>
  <si>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</si>
  <si>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</si>
  <si>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</si>
  <si>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</si>
  <si>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</si>
  <si>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</si>
  <si>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</si>
  <si>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</si>
  <si>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</si>
  <si>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</si>
  <si>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Cumplida - Inefectiva</t>
  </si>
  <si>
    <t xml:space="preserve">Sin revisar </t>
  </si>
  <si>
    <t xml:space="preserve">Orfeo 2-2021-28542 Inf Final Aud Reg Contraloria PAd 2020 16nov21- Pág 43 </t>
  </si>
  <si>
    <t xml:space="preserve">ESTADO ACM 
Evaluación 
Auditoria Ente de Control
</t>
  </si>
  <si>
    <t>2021-23.1</t>
  </si>
  <si>
    <t>2021-24.1</t>
  </si>
  <si>
    <t>3.1.1.4</t>
  </si>
  <si>
    <t>2021-25.1</t>
  </si>
  <si>
    <t>2021-26.1</t>
  </si>
  <si>
    <t>3.1.3.2</t>
  </si>
  <si>
    <t>2021-27.1</t>
  </si>
  <si>
    <t>2021-28.1</t>
  </si>
  <si>
    <t>2021-29.1</t>
  </si>
  <si>
    <t>3.1.3.5</t>
  </si>
  <si>
    <t>2021-30.1</t>
  </si>
  <si>
    <t>3.1.3.6</t>
  </si>
  <si>
    <t>2021-31.1</t>
  </si>
  <si>
    <t>3.2.1.1.1.1</t>
  </si>
  <si>
    <t>2021-32.1</t>
  </si>
  <si>
    <t>3.2.1.1.2.1</t>
  </si>
  <si>
    <t>2021-33.1</t>
  </si>
  <si>
    <t>3.3.1.2.1.1</t>
  </si>
  <si>
    <t>2021-34.1</t>
  </si>
  <si>
    <t>3.3.1.2.4.1</t>
  </si>
  <si>
    <t>2021-35.1</t>
  </si>
  <si>
    <t>3.3.1.2.6.1</t>
  </si>
  <si>
    <t>2021-36.1</t>
  </si>
  <si>
    <t>3.3.3.2.1</t>
  </si>
  <si>
    <t>2021-37.1</t>
  </si>
  <si>
    <t>3.3.3.2.2</t>
  </si>
  <si>
    <t>2021-38.1</t>
  </si>
  <si>
    <t>3.3.3.4.1</t>
  </si>
  <si>
    <t>2021-39.1</t>
  </si>
  <si>
    <t>3.3.3.5.1</t>
  </si>
  <si>
    <t>2021-40.1</t>
  </si>
  <si>
    <t>3.3.3.6.1</t>
  </si>
  <si>
    <t>2021-41.1</t>
  </si>
  <si>
    <t>3.3.3.6.2</t>
  </si>
  <si>
    <t>2021-42.1</t>
  </si>
  <si>
    <t>3.3.3.7.1</t>
  </si>
  <si>
    <t>2021-43.1</t>
  </si>
  <si>
    <t>3.3.3.9.1</t>
  </si>
  <si>
    <t>2021-44.1</t>
  </si>
  <si>
    <t xml:space="preserve">Versión 2 </t>
  </si>
  <si>
    <t>Plan Mejoramiento Institucional  suscrito con Contraloria de Bogota,  originado en  Auditoria Contraloria Pad 2021 (vig 2020) 21hallazgos</t>
  </si>
  <si>
    <t xml:space="preserve">Modificar la forma de pago en la minuta de los contratos de prestación de servicios profesionales y de apoyo a la gestión a suscribir.  (H) ACCION PLAN DE MEJORAMIENTO CONTRALORIA </t>
  </si>
  <si>
    <t xml:space="preserve">Minuta modificada de los contratos de prestación de servicios </t>
  </si>
  <si>
    <t>1 Minuta modificada de contratos de prestación de servicios Si___ No___</t>
  </si>
  <si>
    <t xml:space="preserve">Oficina Asesora Juridica </t>
  </si>
  <si>
    <t>Gestión Juridica</t>
  </si>
  <si>
    <t>Porque no se tiene claridad si la SHD contempla la validez de este documento como orden de pago (Causa Raiz)</t>
  </si>
  <si>
    <t>Por que no existe un lineamiento o instructivo institucional donde se evidencie la manera como se deben calcular los pagos para los contratos de prestación de servicios profesionales y apoyo a la gestión (CAUSA RAÍZ)</t>
  </si>
  <si>
    <t xml:space="preserve">Solicitar a la SHD concepto sobre la validez del reporte que genera SAP como orden de pago. </t>
  </si>
  <si>
    <t>Tesorería</t>
  </si>
  <si>
    <t>Concepto orden de pago</t>
  </si>
  <si>
    <t>1 Concepto solicitado Si___ No___</t>
  </si>
  <si>
    <t xml:space="preserve">Orfeo 2-2021-28542 Inf Final Aud Reg Contraloria PAd 2020 16nov21
3.1.1.1 Hallazgo administrativo por errores e inconsistencias al calcular y adelantar el pago para el mes de febrero, en el marco del Contrato No. FUGA-34-2020. </t>
  </si>
  <si>
    <t>Orfeo 2-2021-28542 Inf Final Aud Reg Contraloria PAd 2020 16nov21
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</si>
  <si>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 xml:space="preserve">3.1.1.2 </t>
  </si>
  <si>
    <t>Orfeo 2-2021-28542 Inf Final Aud Reg Contraloria PAd 2020 16nov21
3.1.1.4 Hallazgo administrativo con presunta incidencia disciplinaria, por inefectividad en la acción No. 1 del Plan de Mejoramiento, sobre el Hallazgo Administrativo 3.1.1.2 de la Auditoría de Regularidad, Cód. 05, PAD 2020</t>
  </si>
  <si>
    <t>Cuando se creó el instructivo no se consideró necesario generar controles  para validar que la información de pagos se cargará en secop oportunamente. Causa Raíz</t>
  </si>
  <si>
    <t>Actualizar la guía de pagos, incluyendo un punto de control en gestión documental que verifique, a través de "pantallazos" que contratista y supervisor cargaron la información de pagos en secop y en el respectivo expediente contractual</t>
  </si>
  <si>
    <t>Guía de pagos actualizada</t>
  </si>
  <si>
    <t>1 Guía actualizada
Si___ No___</t>
  </si>
  <si>
    <t xml:space="preserve">Subdirección de Gestión Corporativa </t>
  </si>
  <si>
    <t xml:space="preserve">Orfeo 2-2021-28542 Inf Final Aud Reg Contraloria PAd 2020 16nov21
3.1.3.1. Observación administrativa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  </t>
  </si>
  <si>
    <t>Subdirectora para la Gestión del Centro de Bogotá</t>
  </si>
  <si>
    <t xml:space="preserve">Transformación Cultural para la revitalización del centro </t>
  </si>
  <si>
    <t>Por  Ausencia de claridad por parte de la FUGA, ERU y la fiducia sobre el concepto sobre el IVA a la utilidad del contrato, teniendo en cuenta la Entidad que contrata. Causa Raíz</t>
  </si>
  <si>
    <t xml:space="preserve">Realizar mesa de trabajo con la ERU y la FIDUCIA para revisar los conceptos y normatividad relacionada, para definir acción sobre el IVA pagado </t>
  </si>
  <si>
    <t>Acción IVA</t>
  </si>
  <si>
    <t>Una mesa de trabajo con la ERU y la FIDUCIA con acción definida
SI__NO__</t>
  </si>
  <si>
    <t>Subdirección para la Gestión del Centro de Bogotá</t>
  </si>
  <si>
    <t>María del Pilar Maya 
Subdirectora Gestión Centro</t>
  </si>
  <si>
    <t>Orfeo 2-2021-28542 Inf Final Aud Reg Contraloria PAd 2020 16nov21
3.1.3.2 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</si>
  <si>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Las fechas establecidas para la entrega de informes no son acordes con las fechas de entrega de información primaria  que alimenta dichos informes. Causa Raíz</t>
  </si>
  <si>
    <t>Rediseñar el plan de trabajo conjunto con la ERU para establecer fechas adecuadas para la entrega de información teniendo en cuenta las dificultades.</t>
  </si>
  <si>
    <t>Plan de trabajo</t>
  </si>
  <si>
    <t>Plan de trabajo  rediseñado 
Si___ No___</t>
  </si>
  <si>
    <t xml:space="preserve">Orfeo 2-2021-28542 Inf Final Aud Reg Contraloria PAd 2020 16nov21
3.1.3.3 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 </t>
  </si>
  <si>
    <t>No se tiene una comunicación previa al comité fiduciario con el fideicomitente. Causa raiz</t>
  </si>
  <si>
    <t xml:space="preserve">Orfeo 2-2021-28542 Inf Final Aud Reg Contraloria PAd 2020 16nov21
3.1.3.4 Hallazgo administrativo con presunta incidencia disciplinaria y fiscal por cuantía de $3.985.956, correspondiente al pago realizado por la transmisión de streaming el cual no se realizó de acuerdo con las especificaciones técnicas. </t>
  </si>
  <si>
    <t>Porque no hay una debida articulación de los apoyos y supervisor en la verificación de bienes y/o servicios derivados de la ponderación de calidad. Causa Raiz</t>
  </si>
  <si>
    <t xml:space="preserve">Subdirección Artistica y Cultural </t>
  </si>
  <si>
    <t>Transformación cultural para la revitalización del centro</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</si>
  <si>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</si>
  <si>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César Parra
</t>
  </si>
  <si>
    <t xml:space="preserve">Reunión equipo de trabajo </t>
  </si>
  <si>
    <t>(# de procesos de contratación con ponderación de calidad verificados por el quipo de trabajo en el periodo /# de procesos de contratación con ponderación de calidad realizados en el periodo) x 100</t>
  </si>
  <si>
    <t xml:space="preserve">Orfeo 2-2021-28542 Inf Final Aud Reg Contraloria PAd 2020 16nov21
3.1.3.5 Hallazgo administrativo con presunta incidencia disciplinaria por deficiencias en la planeación, formulación y destinación de recursos para la actividad de demoliciones enmarcada en el Aporte B del Convenio Derivado 072 de 2019. </t>
  </si>
  <si>
    <t>Imprecisión en el método que permite cuantificar el valor de demolición. Causa raiz</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</si>
  <si>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</si>
  <si>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Manual de contratación actualizado </t>
  </si>
  <si>
    <t>Manual de contratación actualizado  
SI__ NO__</t>
  </si>
  <si>
    <t>Oficina Asesora y Subdirectora Gestión Centro</t>
  </si>
  <si>
    <t>Orfeo 2-2021-28542 Inf Final Aud Reg Contraloria PAd 2020 16nov21
3.1.3.6 Hallazgo administrativo con presunta incidencia disciplinaria, por irregularidades en la fase precontractual. Artería</t>
  </si>
  <si>
    <t xml:space="preserve">Actualizar el procedimiento de contratación incluyendo la metodología a utilizar para elaborar el análisis de mercado en los convenios de asociación (sondeo). (H)  </t>
  </si>
  <si>
    <t xml:space="preserve">Jefe Oficina Asesora Jurídica
</t>
  </si>
  <si>
    <t xml:space="preserve">Análisis de mercado </t>
  </si>
  <si>
    <t xml:space="preserve">Un procedimiento actualizado 
SI___ NO___ </t>
  </si>
  <si>
    <t xml:space="preserve">Orfeo 2-2021-28542 Inf Final Aud Reg Contraloria PAd 2020 16nov21
3.2.1.1.1.1 Hallazgo Administrativo por cuanto la Fundación Gilberto Alzate Avendaño - FUGA, no ejecutó para la vigencia 2020, la totalidad de la magnitud física y el presupuesto programados para la meta 1 del proyecto de inversión 1162 en la vigencia 2020. </t>
  </si>
  <si>
    <t>El procedimiento o lineamiento interno para estructurar los convenios de asociación en la entidad es confuso y no especifica la metodología a utilizar para elaborar el análisis del mercado.(sondeo del mercado). (CAUSA RAÍZ)</t>
  </si>
  <si>
    <t xml:space="preserve"> Falta de conocimiento de los equipos ejecutores de los proyectos de inversión sobre el alcance del cumplimiento de la meta del proyecto de inversión. Causa raíz</t>
  </si>
  <si>
    <t>Desarrollar mesas de trabajo al interior de la Subdirección Artística y Cultural, con el acompañamiento de la Oficina Asesora de Planeación, para definir programaciones y evidencias que dan cumplimiento de las metas</t>
  </si>
  <si>
    <t>Programaciones y evidencias de metas</t>
  </si>
  <si>
    <t xml:space="preserve">(Número de mesas de trabajo realizadas / número de mesas de trabajo programadas ) x 100
Programación: 2 </t>
  </si>
  <si>
    <t>Orfeo 2-2021-28542 Inf Final Aud Reg Contraloria PAd 2020 16nov21
3.2.1.1.2.1 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</si>
  <si>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Planeación</t>
  </si>
  <si>
    <t xml:space="preserve">Por falta de conocimiento de los equipos ejecutores de los proyectos de inversión sobre el alcance del cumplimiento de las metas de inversión. Causa Raíz. </t>
  </si>
  <si>
    <t xml:space="preserve">Desarrollar mesas de trabajo con los equipos ejecutores de los proyectos de inversión, para definir programaciones y evidencias que dan cumplimiento de las metas
</t>
  </si>
  <si>
    <t>Luis Fernando Mejía
Jefe Oficina Asesora de Planeación</t>
  </si>
  <si>
    <t>(Número de mesas de trabajo realizadas / número de mesas de trabajo programadas ) x 100
Programación: 6 (1 por proyecto)</t>
  </si>
  <si>
    <t xml:space="preserve">Orfeo 2-2021-28542 Inf Final Aud Reg Contraloria PAd 2020 16nov21
3.3.1.2.1.1 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 </t>
  </si>
  <si>
    <t>retrasos en el acceso a la información financiera generada por terceros. Causa raíz</t>
  </si>
  <si>
    <t xml:space="preserve">Desarrollar una mesa de trabajo entre la Fiducia-ERU y tesorería FUGA para acordar los  tiempos de entrega de información. </t>
  </si>
  <si>
    <t>Mesa de trabajo ERU</t>
  </si>
  <si>
    <t>Una mesa de trabajo con definición de tiempos de entrega 
SI__ NO__</t>
  </si>
  <si>
    <t xml:space="preserve">Orfeo 2-2021-28542 Inf Final Aud Reg Contraloria PAd 2020 16nov21
3.3.1.2.4.1 Hallazgo administrativo con presunta incidencia disciplinaria porque después de un año, la FUGA no ha legalizado el trámite de escrituración de diez predios del proyecto Bronx Distrito Creativo. </t>
  </si>
  <si>
    <t>Situaciones externas y ajenas relacionadas con el estado de cuenta de predios por concepto de impuestos prediales que impiden adelantar el trámite de escrituración. Causa Raíz</t>
  </si>
  <si>
    <t xml:space="preserve">Incluir en la matriz de riesgos de los convenios que genere la subdirección para el centro de Bogotá, las situaciones externas que puedan afectar su ejecución </t>
  </si>
  <si>
    <t>Matriz de riesgos convenios</t>
  </si>
  <si>
    <t>(Número de convenios con inclusión de situaciones externas en la matriz de riesgos realizados en el periodo / Número de convenios realizados en el periodo) x 100</t>
  </si>
  <si>
    <t>Orfeo 2-2021-28542 Inf Final Aud Reg Contraloria PAd 2020 16nov21
3.3.1.2.6.1 Hallazgo Administrativo con presunta incidencia disciplinaria, por las diferencias en saldos reportados con operaciones recíprocas por valor de $564.751.738 entre la Fundación Gilberto Alzate Avendaño-FUGA y las entidades relacionadas.
En las operaciones recíprocas no se ha efectuado permanentemente procesos de conciliación entre la Fundación Gilberto Alzate Avendaño - FUGA con las entidades distritales y nacionales, de manera oportuna, de tal forma que los Estados Financieros revelen información cierta y precisa, en los cortes trimestrales intermedios y a final de año, presentando diferencias por valor de $564.751.738</t>
  </si>
  <si>
    <t>Porque no se ha impartido una obligación de los convenios y/o contratos con otras entidades acerca del reporte de información completa  y oportuna a contabilidad</t>
  </si>
  <si>
    <t>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t>
  </si>
  <si>
    <t xml:space="preserve">Manual de supervisor </t>
  </si>
  <si>
    <t>Manual de supervisor actualizado  
SI__ NO__</t>
  </si>
  <si>
    <t>Oficina Asesora Juridica</t>
  </si>
  <si>
    <t xml:space="preserve">Oficina Asesora Juridica
y Subdirección de Gestión Corporativa
</t>
  </si>
  <si>
    <t xml:space="preserve">Jefe Oficina Asesora Jurídica  y 
María del Pilar Maya </t>
  </si>
  <si>
    <t>Jefe Oficina Asesora Jurídica
y Profesional Especializado de Contabilidad</t>
  </si>
  <si>
    <t>Orfeo 2-2021-28542 Inf Final Aud Reg Contraloria PAd 2020 16nov21
3.3.3.2.1 Hallazgo Administrativo por la falta de monitoreo, seguimiento, control efectivo al recaudo de ingresos apropiados durante la vigencia 2020.</t>
  </si>
  <si>
    <t>Se consideraba suficiente relacionar los cuadros con todos los movimientos sin detallar el  seguimiento a  la información de ingresos (CR)</t>
  </si>
  <si>
    <t xml:space="preserve">Realizar seguimiento y  monitoreo mensual  a los ingresos  en el marco del comité de seguimiento y control financiero (CSyCF), detallando el comportamiento de los mismos, para la toma de decisiones relacionadas con la estimación de ingresos </t>
  </si>
  <si>
    <t>Subdirección de Gestión Corporativa|</t>
  </si>
  <si>
    <t xml:space="preserve">Martha Lucía Cardona Visbal </t>
  </si>
  <si>
    <t xml:space="preserve">Seguimientos y monitoreo a los ingresos </t>
  </si>
  <si>
    <t>(# de Seguimientos y monitores detallados efectuados a los ingresos en el marco del (CSyCF)/# de comités de (CSyCF)  programados  en el periodo) x 100</t>
  </si>
  <si>
    <t>Orfeo 2-2021-28542 Inf Final Aud Reg Contraloria PAd 2020 16nov21
3.3.3.2.2 Hallazgo Administrativo, por la falta de inclusión de los rendimientos financieros y baja estimación en el recaudo de Ingresos No Tributarios en la proyección de recursos para la vigencia 2020.</t>
  </si>
  <si>
    <t xml:space="preserve">Orfeo 2-2021-28542 Inf Final Aud Reg Contraloria PAd 2020 16nov21
3.3.3.4.1 Hallazgo Administrativo, con presunta incidencia Disciplinaria, por el bajo giro presupuestal, en los proyectos de inversión No. 1162 del PD – BMPT y proyectos No. 7724, 7674, 7713, 7760, contenidos en el PD – UNCSAB XXI. </t>
  </si>
  <si>
    <t xml:space="preserve"> Existe un ejercicio global de programación periódica de compromisos pero no detallado por proyecto. Causa raíz.  </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</si>
  <si>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</si>
  <si>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</si>
  <si>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</si>
  <si>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Orfeo 2-2021-28542 Inf Final Aud Reg Contraloria PAd 2020 16nov21
3.3.3.5.1 Hallazgo Administrativo, por no rendir el informe CBN – 1093 relacionado con “Informe de modificaciones al presupuesto de Ingresos, Gastos e Inversiones”, mediante el aplicativo de SIVICOF durante la vigencia 2020.</t>
  </si>
  <si>
    <t xml:space="preserve"> El control actual lo está aplicando el mismo profesional que elabora el informe , lo que ocasiona que se pierda la esencia del control. (CR)</t>
  </si>
  <si>
    <t>Ajustar el control existente dentro del procedimiento de Ejecución Presupuestal  de manera que el auxiliar administrativo del área financiera valide la existencia de los soportes al informe CBN 1093, antes de ser cargado y validado en el sistema SIVICOF</t>
  </si>
  <si>
    <t>Procedimiento de ejecución presupuestal</t>
  </si>
  <si>
    <t>Procedimiento de ejecución presupuestal actualizado 
SI__ NO___</t>
  </si>
  <si>
    <t>Orfeo 2-2021-28542 Inf Final Aud Reg Contraloria PAd 2020 16nov21
3.3.3.6.1 Hallazgo Administrativo con presunta incidencia disciplinaria, por la constitución de reservas presupuestales superior a los límites establecidos en la normatividad presupuestal.</t>
  </si>
  <si>
    <t xml:space="preserve"> No se tuvo previsto que esta situación generaría que se sobre pasara el tope permitido para la constitución de reservas  en los rubros funcionamiento (CR)</t>
  </si>
  <si>
    <t xml:space="preserve">Realizar una proyección de los compromisos de la vigencia que no se alcanzan a girar al 31 de diciembre de 2021, con el fin de establecer las acciones para no superar los topes establecidos de reservas de funcionamiento. </t>
  </si>
  <si>
    <t>Proyección de los compromisos</t>
  </si>
  <si>
    <t>Proyección de los compromisos realizada 
SI___NO___</t>
  </si>
  <si>
    <t>Orfeo 2-2021-28542 Inf Final Aud Reg Contraloria PAd 2020 16nov21
3.3.3.6.2 Hallazgo Administrativo, con presunta incidencia disciplinaria, por la gestión ineficaz en el pago de las reservas presupuestales durante el 2020, constituidas en la vigencia de 2019</t>
  </si>
  <si>
    <t>Porque no se hace seguimiento a las acciones para la liquidación de contratos con resevas. Causa Raiz</t>
  </si>
  <si>
    <t>Elaborar y ejecutar un plan de trabajo para liquidar los contratos en los cuales se constituyeron reservas presupuestales en 2020 y no se liquidaron en  2021.</t>
  </si>
  <si>
    <t>Plan de trabajo para liquidar los contratos</t>
  </si>
  <si>
    <t>Plan de trabajo elaborado y ejecutado
SI__NO__</t>
  </si>
  <si>
    <t>Orfeo 2-2021-28542 Inf Final Aud Reg Contraloria PAd 2020 16nov21
3.3.3.7.1 Hallazgo Administrativo por el aumento significativo de las cuentas por pagar y la falta de correctivos adecuados para su eficiente manejo.</t>
  </si>
  <si>
    <t>Se desconoce que exista un tope o porcentaje para la generación  de cuentas por pagar (CR)</t>
  </si>
  <si>
    <t>Realizar consulta a la Secretaría Distrital de Hacienda sobre la existencia de topes o porcentajes sobre la constitución de cuentas por pagar, para la toma de decisiones sobre la constitución de cuentas por pagar en la entidad.</t>
  </si>
  <si>
    <t>Concepto topes de cuentas por pagar</t>
  </si>
  <si>
    <t>Un concepto solicitado 
SI__NO__</t>
  </si>
  <si>
    <t>No se hace seguimiento a las acciones para la liquidación de contratos con pasivos exigibles. Causa Raiz</t>
  </si>
  <si>
    <t>Elaborar y ejecutar un plan de trabajo para liquidar los contratos con pasivos exigibles.</t>
  </si>
  <si>
    <t>Orfeo 2-2021-28542 Inf Final Aud Reg Contraloria PAd 2020 16nov21
3.3.3.9.1 Hallazgo Administrativo por ineficiencia en el pago o fenecimiento de saldos de pasivos exigibles no cancelados y/o fenecidos durante el 202</t>
  </si>
  <si>
    <t>Plan de trabajo pasivos exigibles.</t>
  </si>
  <si>
    <t>Cumplida - Inefectiva
REFORMULADA  CON HALLAZGO 3.1.1.4 Nro ACM  2021-24</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</si>
  <si>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</si>
  <si>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 xml:space="preserve">Mesas de trabajo fideicomitente </t>
  </si>
  <si>
    <t>(Número de mesas de trabajo realizadas / número de mesas de trabajo programadas ) x 100
Programación: 5</t>
  </si>
  <si>
    <t>2021-23 PMI</t>
  </si>
  <si>
    <t>2021-24 PMI</t>
  </si>
  <si>
    <t>2021-25 PMI</t>
  </si>
  <si>
    <t>2021-26 PMI</t>
  </si>
  <si>
    <t>2021-27 PMI</t>
  </si>
  <si>
    <t>2021-28 PMI</t>
  </si>
  <si>
    <t>2021-29 PMI</t>
  </si>
  <si>
    <t>2021-30 PMI</t>
  </si>
  <si>
    <t>2021-31 PMI</t>
  </si>
  <si>
    <t>2021-32 PMI</t>
  </si>
  <si>
    <t>2021-33 PMI</t>
  </si>
  <si>
    <t>2021-34 PMI</t>
  </si>
  <si>
    <t>2021-35 PMI</t>
  </si>
  <si>
    <t>2021-36 PMI</t>
  </si>
  <si>
    <t>2021-37 PMI</t>
  </si>
  <si>
    <t>2021-38 PMI</t>
  </si>
  <si>
    <t>2021-39 PMI</t>
  </si>
  <si>
    <t>2021-40 PMI</t>
  </si>
  <si>
    <t>2021-41 PMI</t>
  </si>
  <si>
    <t>2021-42 PMI</t>
  </si>
  <si>
    <t>2021-43 PMI</t>
  </si>
  <si>
    <t>2021-44 PMI</t>
  </si>
  <si>
    <t>\\192.168.0.34\plan operativo integral\OFICINA ASESORA DE PLANEACIÓN\Plan de Mejoramiento Institucional\ACM\2021-23 H 3.1.1.1 PMI-P\Evidencias</t>
  </si>
  <si>
    <t>Sin revisar CB</t>
  </si>
  <si>
    <t>\\192.168.0.34\plan operativo integral\SUB. GESTIÓN CORPORATIVA\2022\PMI\ACM 2021-40.1,
Orfeo 20212000109003 del 06-12-2021</t>
  </si>
  <si>
    <t>\\192.168.0.34\plan operativo integral\OFICINA ASESORA DE PLANEACIÓN\Plan de Mejoramiento Institucional\ACM\2021-25 H 3.1.1.4 PMI\Evidencias</t>
  </si>
  <si>
    <t xml:space="preserve">Medición Indicador </t>
  </si>
  <si>
    <t>SOSTENER LA GESTION EN EL PROCESO O LINEAMIENTO  SIG</t>
  </si>
  <si>
    <t>Acción Cumplida
(Seguimiento junio 2021)</t>
  </si>
  <si>
    <t>Durante el año 2021, luego de que se consolidaran todas las acciones concertadas con los diferentes grupos poblacionales, etarios y sociales , se realizaron modificaciones en los proyectos de inversión en donde se estaban incluyendo estas acciones concertadas.
Los proyectos a los cuales se les realizaron modificaciones relacionadas con la atención a grupos poblacionales son:
7674 - Desarrollo del Bronx Distrito Creativo
7664 - Transformación cultural de imaginarios.
7682 - Desarrollo y Fomento a Las Prácticas Artísticas y Culturales Para Dinamizar el Centro de Bogotá
7713 - Fortalecimiento del ecosistema de la economía cultural y creativa del centro de Bogotá.
Indicador
La información sobre estas acciones, en cada proyecto de inversión, se encuentra en el numeral 6. POBLACIÓN AFECTADA Y POBLACIÓN OBJETIVO.
Indicador :
(Cantidad de proyectos de inversión reformulados 4/ Total de proyectos de inversión con enfoque poblacional y territorial 4)</t>
  </si>
  <si>
    <t>\\192.168.0.34\plan operativo integral\OFICINA ASESORA DE PLANEACIÓN\Plan de Mejoramiento Institucional\ACM\2020-14 3.3.3.1.1.1\Evidencias</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</si>
  <si>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</si>
  <si>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en intranet  la publicación de la versión 1 de la guía  SECOP II – Publicación Cuentas de cobro e Informes de Supervisión, aprobada el 10 de noviembre de 2020</t>
  </si>
  <si>
    <t>declarada como inefectiva, reformulada para el hallazgo 3.1.1.4</t>
  </si>
  <si>
    <t>Se validan las evidencias presentadas y se verifica que en el formato de estudios previos se modificó la forma de pago para incluirla en la minuta de los contratos de prestación de servicios profesionales y de apoyo a la gestión.</t>
  </si>
  <si>
    <t xml:space="preserve">Acción Cumplida
</t>
  </si>
  <si>
    <t>Se encuentra en ejecución dentro de los tiempos establecidos</t>
  </si>
  <si>
    <t>Se verifica en intranet la publicación de la  guía de apoyo para la radicación y trámite de pagos sgda-orfeo v3 actualizada el 20 de enero de 2022, incluyendo la validación del cargue de información en SECOP II, a través de pantallazos.</t>
  </si>
  <si>
    <t>Se verifican los documentos ajustados de los  4 proyectos, numeral 6. POBLACIÓN AFECTADA Y POBLACIÓN OBJETIVO, actualizados en septiembre 2021 y  cuadro resumen (Resumen Concertación Poblaciones y Grupos FUGA 2021 V5 (26-10-2021)) de las  acciones concertadas con los diferentes grupos poblacionales, etarios y sociales: 
20211200081953_7674 Desarrollo del Bronx - V6 firmado (27-09-2021)
20211200081963_7664 Transformación cultural - V5 firmada (27-09-2021)
20211200082003_7713 Fortalecimiento ecosistema - V6 firmada (27-09-2021)
20211200085813_7682 Desarrollo y fomento a las prácticas artísticas -V6 firmada 27-09-21
Soportes en servidor OAP</t>
  </si>
  <si>
    <t>\\192.168.0.34\plan operativo integral\OFICINA ASESORA DE PLANEACIÓN\Plan de Mejoramiento Institucional\ACM\2020-15 3.3.3.1.2.1.1\Evidencias</t>
  </si>
  <si>
    <t>\\192.168.0.34\plan operativo integral\OFICINA ASESORA DE PLANEACIÓN\Plan de Mejoramiento Institucional\ACM\2020-12 3.2.2.1\Evidencias</t>
  </si>
  <si>
    <t>Se realizó la actualización del GF-PD-04 procedimiento Gestión de Ingresos con versión 3 del 31aago2021, en la Política de operación10 ‘Para la proyección de ingresos propios insumo del anteproyecto de la siguiente vigencia, las áreas generadoras de ingreso deben tener en cuenta los lineamientos y formatos establecidos en el procedimiento GF-PD-10 - Formulación del anteproyecto de presupuesto de la entidad , en el cual se encuentran definidos parámetros para dicha proyección.’
A través de la  implementación de la mencionada política de operación se buscó el fortalecimiento de la proyección de ingresos propios de la entidad, y se articuló la gestión con el gf-pd-10_procedimiento _formulacion_del_anteproyecto de presupuesto con v2 del 31082021; el cual contempla la ruta para realizar proyecciones basadas en datos y comportamientos históricos, apoyado en formatos debidamente formalizados y  a su vez permiten documentar información sólida  y  complementaria para el  procedimiento de Gestión de ingresos , el cual materializa las acciones para el manejo de los recursos financieros de la FUGA
La socialización del Procedimiento, políticas y directrices del proceso de gestión financiera, incluido el Procedimiento de Ingresos y  Procedimiento de Anteproyecto de Presupuesto,  se realizo en el marco de reuniones virtuales del equipo de financiera, con la participación de la tesorera, como consta en acta Orfeo 20212400081243 Acta de Socialización de Documentos del Proceso Gestión Financiera 10sep21 y listado de asistencia; igualmente se realizó la divulgación el Boletín institucional adjunto.
De otro lado para el ejercicio de construcción y consolidación del anteproyecto de presupuesto 2022  se implementó el formato creado para la proyección de los ingresos, dicho formato fue socializado en este contexto con los actores de las unidades de gestión generadoras de ingreso. Ver correo adjunto</t>
  </si>
  <si>
    <t>Se verifica  gf-pd-04_gestion_de_ingresos_v3_31082021 (1).pdf  Política de Operación No. 10 y su articulación con el gf-pd-10_proced_formulacion_del_antep_ppto_fuga_v2_31082021, mas el formato_de_proyeccion_de_ingresos_v1_29072021
Sobre la socialización se verifica Orfeo 20212400081243_Acta socializac Doc Proceso financiero 10sep21  más  listado de asistencia, observando contenidos sobre los procesos ajustados , así como la  divulgación de los cambios realizados al Proceso de Gestión Financiera, mediante boletín institucional del 8oct21
Soportes en servidor OAP</t>
  </si>
  <si>
    <t xml:space="preserve">Adicional a las actas de comités primarios presentadas  en junio 2021, se envían las actas de julio, agosto y adicionalmente las de octubre y diciembre  de comités primarios  de  la Subdirección de Gestión Corporativa,  donde se da continuidad al control  y se analizan   los saldos disponibles no comprometidos  en los rubros de adquisición de bienes y gastos de funcionamiento , para determinar la pertinencia de efectuar ajustes presupuestales. 
</t>
  </si>
  <si>
    <t>Se verificaron las actas de comités primarios  posteriores a las entregadas por el proceso en junio, y se verifican contenidos en las siguientes; 
- 20212000068133 Acta Com Primario SGC 22jul21
20212000082393 Acta  Com Primario SGC 27ag21
Si bien la actividad finalizada en septiembre, el proceso presenta la continuidad en la gestión con las siguientes actas
20212000098483 Acta Com Primario SGC 28oct21
20212000109003 Acta Com Primario SGC 3dic21</t>
  </si>
  <si>
    <t>Se verifica la actualización los proyectos 7674 - Desarrollo del Bronx Distrito Creativo,  7664 - Transformación cultural de imaginarios.
7682 - Desarrollo y Fomento a Las Prácticas Artísticas y Culturales Para Dinamizar el Centro de Bogotá y 7713 - Fortalecimiento del ecosistema de la economía cultural y creativa del centro de Bogotá proyectando las ofertas dirigidas a grupos poblacionales y territorios.</t>
  </si>
  <si>
    <t>Se verifica el procedimiento GF-PD-04 gestión de ingresos V3 actualizada el 31 de agosto de 2021 que incluye la política de operación relacionada con ingresos propios en el anteproyecto de presupuesto</t>
  </si>
  <si>
    <t>Se verificaron las actas de comités primarios de febrero, marzo, mayo, julio, agosto, octubre y diciembre  de la Subdirección de Gestión Corporativa donde se analizan  los saldos disponibles no comprometidos.</t>
  </si>
  <si>
    <t>Se publicó la versión 14 del Manual de Contratación actualizando la sección 5.3 Etapa Precontractual (Planeación Contractual), incluyendo Notas 1 y 2 señalando la buena practica que cuándo el objeto de la contratación contemple la gestión de predios, relacionada con compra, venta o demolición, se deberá presentar como anexo al estudio previo, un listado claro en cuanto al número de inmuebles, que delimite acciones, cantidades costos.</t>
  </si>
  <si>
    <t>https://intranet.fuga.gov.co/sites/default/files/gj-mn-01_manual_de_contratacion_v14_30032022.pdf</t>
  </si>
  <si>
    <t>https://intranet.fuga.gov.co/sites/default/files/gj-pd-01_procedimiento_contractual_v10_14032022.pdf</t>
  </si>
  <si>
    <t>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</si>
  <si>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t>
  </si>
  <si>
    <t>DRIVE https://docs.google.com/spreadsheets/d/1ogNWThuflIDd23xpzJFUay7xpiybg1Vc/edit#gid=1677384680</t>
  </si>
  <si>
    <t>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</si>
  <si>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 xml:space="preserve">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t>
  </si>
  <si>
    <t xml:space="preserve">Se valida en intranet el procedimiento  GJ-PD-01   Gestión Contractual  v6 en el que si evidencia la inclusión de la actividad 3  relacionada con el aval financiera en la versión 5 </t>
  </si>
  <si>
    <t xml:space="preserve">Se valida en intranet el procedimiento  GJ-PD-01   Gestión Contractual  v6 en el que si evidencia la inclusión de la nota  en la actividad 2  relacionada con el avalúos comerciales  en la versión 5 </t>
  </si>
  <si>
    <t xml:space="preserve">Se v verifican las versiones actualizadas de la documentación:
GJ-MN-01 Manual de Contratación  V 12 25/03/2021
GJ-MN-02 Manual supervisión e interventoría V 1 25/03/2021 
El 11 de junio se realizó socialización de los cambios en los documentos. </t>
  </si>
  <si>
    <t xml:space="preserve">Se verificó el formato de estudios previos actualizado el 13 de noviembre de 2020 en intranet, se observa la inclusión en la clausula de forma de pago aclaraciones sobre el pago en el último mes de la vigencia. </t>
  </si>
  <si>
    <t>Se valida el  procedimiento GF-PD-V5 del 25 de febrero de 2021  Ejecución presupuestal, se incluye en la actividad  6  punto control 2  que relaciona  la presentación de  las notas explicativas de las modificaciones presupuestales que se realicen y anexar los actos administrativos que modifiquen el presupuesto de la entidad.</t>
  </si>
  <si>
    <t xml:space="preserve">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t>
  </si>
  <si>
    <t>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</si>
  <si>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t>
  </si>
  <si>
    <t>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</si>
  <si>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 xml:space="preserve">Acta de reunión Radicado ORFEO 20223000036783 donde esta incluida la presentación realizada
DRIVE https://docs.google.com/spreadsheets/d/1ogNWThuflIDd23xpzJFUay7xpiybg1Vc/edit#gid=1677384680
</t>
  </si>
  <si>
    <t>Integrantes Comité Directivo.  Suscrito  con firma del Representante Legal, y presentado en plataforma SIVICOF Contraloria de Bogotá</t>
  </si>
  <si>
    <t>El 28 de febrero de 2022 se elevó consulta a la Secretaría Distrital de Hacienda sobre la existencia de topes o porcentajes sobre la constitución de cuentas por pagar, sobre ello se recibió respuesta por parte de este ente, se anexan solicitud y respuesta con anexo</t>
  </si>
  <si>
    <t>https://drive.google.com/drive/u/1/folders/1WjNao40hpWsqsS1oTbMRfuoQyzcjSaSg</t>
  </si>
  <si>
    <t>Se publicó el día 14-03-2022 la versión No. 10 del Procedimiento de Contratación incluyendo la política de operación No. 25 señalando que para los procesos competitivos adelantados bajo lo establecido en el Decreto 092-2017 (Convenios de Asociación- Contratos de Colaboración) el área solicitante deberá adelantar un sondeo (estudio de mercado / análisis del sector) teniendo en cuenta los aspectos allí indicados</t>
  </si>
  <si>
    <t>https://drive.google.com/drive/u/1/folders/1R70mfAXCtydW8IoSKraR3Ohtc76HHkC8
https://intranet.fuga.gov.co/sites/default/files/gj-mn-02_manual_de_supervision_e_interventoria_v322122021.pdf</t>
  </si>
  <si>
    <t>Se actualizó el Manual de supervisión así: Se incluyó en el ítem 4.2.4 Aspecto Contable y financiero de los supervisores. La obligación de Reportar al área de Contabilidad dentro de los primeros 5 días hábiles de cada mes el informe de ejecución mensual de los convenios en el formato GF-FT-08., dicha actualización se realizó el 22/12/2021, se anexa manual</t>
  </si>
  <si>
    <t>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</si>
  <si>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 xml:space="preserve">Revisión Oap 
</t>
  </si>
  <si>
    <t>Seguimiento a  junio 2022</t>
  </si>
  <si>
    <t>Seguimiento a junio 2022</t>
  </si>
  <si>
    <t xml:space="preserve">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t>
  </si>
  <si>
    <t xml:space="preserve">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 </t>
  </si>
  <si>
    <t>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</si>
  <si>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Se verifica:
-Instrumento seguimiento liquidaciones Reservas y Pasivos SAC  
Soportes en servidor OAP a abr2022 (\\192.168.0.34\plan operativo integral\OFICINA ASESORA DE PLANEACIÓN\Plan de Mejoramiento Institucional\ACM\2021-42 H 3.3.3.6.2 PMI\Evidencias)</t>
  </si>
  <si>
    <t xml:space="preserve">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
</t>
  </si>
  <si>
    <t xml:space="preserve">Se verifica Instrumento seguimiento liquidaciones Reservas y Pasivos SAC (2).
Soportes en servidor OAP a abr2022 (\\192.168.0.34\plan operativo integral\OFICINA ASESORA DE PLANEACIÓN\Plan de Mejoramiento Institucional\ACM\2021-44 H 3.3.3.9.1 PMI\Evidencias)
</t>
  </si>
  <si>
    <t xml:space="preserve">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t>
  </si>
  <si>
    <t>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</si>
  <si>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</si>
  <si>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t>
  </si>
  <si>
    <t>Si bien ya finalziaron los términos de la actividad, se recomienda formalizar oportunamente las actas suscritas   con las firmas correspondientes, para que el soporte cuenta con plena validez y respalde integramente la gestión realizada</t>
  </si>
  <si>
    <t xml:space="preserve">Al corte del 07 de junio no se han suscrito convenios por parte de la Subdirección para la gestión del Centro. </t>
  </si>
  <si>
    <t>Ver radicado de Orfeo , Radicado:20222000004101;  20222000007361  
https://drive.google.com/drive/u/1/folders/15t28PnxqRw7KfUx4NjMktx9atMhbjoHd</t>
  </si>
  <si>
    <t xml:space="preserve">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
</t>
  </si>
  <si>
    <t>https://drive.google.com/drive/u/1/folders/1TrG6gMqXJ_QYzKmrWQ-gmudxy7ITDH__</t>
  </si>
  <si>
    <t xml:space="preserve">Avances parciales, se validaran los productos terminados  posterior a fecha de vencimiento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</si>
  <si>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t>
  </si>
  <si>
    <t xml:space="preserve">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</si>
  <si>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t>
  </si>
  <si>
    <t xml:space="preserve">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t>
  </si>
  <si>
    <t>https://intranet.fuga.gov.co/sites/default/files/gf-pd-03_procedimiento_ejecucion_presupuestal_v8_18042022.pdf</t>
  </si>
  <si>
    <t>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</si>
  <si>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 xml:space="preserve">NA
</t>
  </si>
  <si>
    <t>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</si>
  <si>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</si>
  <si>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 xml:space="preserve">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
</t>
  </si>
  <si>
    <t xml:space="preserve">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t>
  </si>
  <si>
    <t xml:space="preserve">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
</t>
  </si>
  <si>
    <t>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t>
  </si>
  <si>
    <t>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t>
  </si>
  <si>
    <t>Se verifican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donde se realizó un ejercicio de Planeación Táctica, para  establecer los hitos más importantes de la vigencia, su relación con las metas de los proyectos de inversión y también para listar las actividades que cada área debe realizar para cumplirlos.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</si>
  <si>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 xml:space="preserve">El proceso refiere que no se han suscrito convenios a la fecha </t>
  </si>
  <si>
    <t>Se verifican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t>
  </si>
  <si>
    <t>Con corte al 31 de diciembre de 2021 se constituyeron reservas presupuestales en los rubros de funcionamiento , respetando el porcentaje tope establecido para la constitución de reservas (4%)sobre el total de presupuesto asignado para tal efecto y en cumplimiento con el principio de anualidad y lo consagrado en el estatuto orgánico de presupuesto y demás disposiciones, la entidad constituyó reservas en lo referido a funcionamiento por valor de $147.880.825,  equivalente al 3% del presupuesto de funcionamiento en la vigencia 2021 ($ 5.181.213.000), resultado obtenido a través del seguimiento presupuestal que se realiza en el marco del comité primario de la subdirección seguimiento dirigido por la ordenadora de gasto (Subdirectora de Gestión corporativa), como de  los supervisores de los contratos para determinar qué se podía llegar a constituir como reservas presupuestales, y se adelantó el trámite bien fuera pagando los recursos en los tiempos establecidos o modificando los contratos, para evitar llegar al porcentaje tope de reservas que estableció la Secretaría de Hacienda, en reunión del 03 de diciembre se realizó el análisis de esta información conforme con las cifras presupuestales presentadas por el área financiera, basado en esta última información se llegó a la proyección y constitución por el mencionado valor, se anexa la proyección de y constitución de reservas en formato Excel, generado del sistema SAP-BOGDATA (Ver columnas 'Y'-y 'AK')así como el radicado de Orfeo en donde se puede consultar el soporte del mencionado comité 6 los respectivos anexos. 
En cuanto al comentario realizado por la OCI en reunión de seguimiento con el enlace de la subdirección, se informa que en los comités primarios de análisis de datos se monitoreo este ítem a fin de evitar incumplir con los topes de constitución de reservas y tomar decisiones antes de finalizar la vigencia.</t>
  </si>
  <si>
    <t>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</si>
  <si>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Se verifican comunicados de solicitud de concepto enviado el 28 de febrero de 2022 y respuesta de la SHD del 28 de marzo de 2022.
Se valida solicitud y respuesta de la Dirección Distrital de Doctrina y Asuntos Normativos de la Secretaría Jurídica Distrital.</t>
  </si>
  <si>
    <t xml:space="preserve">Acción Cumplida
Se debe asegurar que se publican oportunamente en  SECOP II, los documentos de los Contratos, de esto depende el cierre y efectividad de la acción.
</t>
  </si>
  <si>
    <t>Se verifica el acta radicada en orfeo 20223000036783 y la respectiva PPT que dan cuenta de la reunión de verificación de los detalles de los bienes y/o servicios derivados de la ponderación de calidad del CTO FUGA-148 -2021 y concluye con recmendaciones para la supervisión del mismo.</t>
  </si>
  <si>
    <t>Se verifica en el Manual de Contratación V 14 del 30 de marzo de 2022 la inclusión en el numeral 5,3 llas notas 1 y 2.</t>
  </si>
  <si>
    <t>Se verifica la política de operación 25 en la versión 10 del procedimiento contractual publicado el 14 de marzo de 2022</t>
  </si>
  <si>
    <t>Se verifican las evidencias de las dos reuniones planeadas entre las Subdirección Artística y Cultural y la Oficina Asesora de Planeación, donde se revisan los proyectos de inversión y se definen las magnitudes de  evidencias to de las metas 2022.</t>
  </si>
  <si>
    <t>No se han suscrito convenios desde Subdirección Centro</t>
  </si>
  <si>
    <t>Se verifica el Manual de supervisión V 3 actualizado el 22 de diciembre de 2021, que incluye la obligación de Reportar al área de Contabilidad dentro de los primeros 5 días hábiles de cada mes el informe de ejecución mensual de los convenios en el formato GF-FT-08</t>
  </si>
  <si>
    <t>Se verifican como evidencias las actas de enero 2022000034253, febrero 2022000034253, marzo 20222600041643 , abril 20222600044993 , mayo 20222600046553</t>
  </si>
  <si>
    <t xml:space="preserve">Se encuentra en ejecución dentro de los tiempos establecidos.
</t>
  </si>
  <si>
    <t xml:space="preserve">Se verifica la inclusión del punto de control en el procedimiento ejecución presupuestal V7 el 16 de diciembre de 2021 </t>
  </si>
  <si>
    <t>Se verifica acta de comité primario de diciembre de 2021 de la Subdirección de Gestión Corporativa, radicado orfeo 20212000109003.
Se indica en seguimiento de primera línea de defensa que se contempló la acción hasta octubre para hacer seguimiento en comités primarios.</t>
  </si>
  <si>
    <t>Se encuentra en ejecución dentro de los tiempos establecidos, se recomienda incluir como evidencias  los números de radicados de las actas donde se evidencien los seguimientos en los comités primarios.</t>
  </si>
  <si>
    <t>Se valida respuesta de de SDH donde se establece que OGP-DDT no tiene establecido un tope o porcentaje
máximo para la constitución y radicación de las cuentas por pagar en poder del Tesorero al cierre del año.</t>
  </si>
  <si>
    <t xml:space="preserve">Se verifica el instrumento plan de trabajo  donde se hace seguimiento a las fechas, responsabilidaddes y responsables para la liquidación de los contratos  2020 con pasivos exigibles. </t>
  </si>
  <si>
    <t>Se encuentra en ejecución dentro de los tiempos establecidos, se recomienda asegurar la liquidación de los contratos cumpliendo la programación del plan.</t>
  </si>
  <si>
    <t>-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t>
  </si>
  <si>
    <t xml:space="preserve">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 </t>
  </si>
  <si>
    <t>Se verifican las evidencias de 4 mesas de trabajo que ha liderado la OAP con los equipos ejecutores de los proyectos de inversión y dos ejercicios para definir programaciones y evidencias de la vigencia 2022.</t>
  </si>
  <si>
    <t>Acción Cumplida.</t>
  </si>
  <si>
    <t>Acción Cumplida.
Se resalta que si bien se evidencia la solicitud y respuesta de conceptos a las entidades rectoras en la materia dando cumplimiento  a la acción propuesta, también desde la Subdirección de gestión corporativa se decidió incluir en los expedientes el documento orden de pago - historial de pagos por proveedor que contiene los campos señalaos por el equipo auditor de la Contraloría faltantes en el documento revisado en la vigencia 2021.</t>
  </si>
  <si>
    <t xml:space="preserve">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07 de julio de 2022, se ha realizado 7 seguimientos a la programación de compromisos pesupuestales e hitos,  con base en el ejercicio que las áreas plantearon, los cuales se presentaron en el marco del comité directivo y reuniones de tráfico directivo, con participación del equipo directivo. 
Como evidencia se relacionan los radicados de ORFEO de cada una de las actas. </t>
  </si>
  <si>
    <t>*Acta Comité Directivo - Sesión 03 de marzo de 2022, ORFEO: 20221200039513
*Acta Comité Directivo - Sesión 27 de abril de 2022, ORFEO: 20221000052893
*Acta Comité Directivo - Sesión 17 de mayo de 2022, ORFEO: 20221200058243
*Acta reunión tráfico directivo - 13 de junio de 2022, ORFEO: 20221200059833
*Acta reunión tráfico directivo - 21 de junio de 2022, ORFEO: 20221200060613
*Acta reunión tráfico directivo - 28 de junio de 2022, ORFEO: 20221200060063
*Acta Comité Directivo - Sesión 29 de junio de 2022, ORFEO: 20221200061203</t>
  </si>
  <si>
    <t>Se verifican en orfeo los radicados relacionados en el seguimiento de primera línea de defensa, correspondientes a siete (7) actas de comité directivo y tráfico directivo donde se evidencia el  seguimiento a la programación de compromisos presupuestales.</t>
  </si>
  <si>
    <t xml:space="preserve">Acción Cumplida
Si bien se realizó la mesa de trabajo tal como se formuló la acción, se debe asegurar que se aplica el concepto de la DIAN solicitado mediante  derecho de petición, en la liquidación del contrato.
</t>
  </si>
  <si>
    <t>Se valida listado de asistencia  de la  Mesa de trabajo hallazgo 3.1.3.1 donde se indica que la ERU hace las consultas y validaciones correspondientes, encaminadas a soportar la pertinencia de incluir el IVA sobre la utilidad dentro de los presupuestos de los contratos
de obra que celebren los patrimonios autónomos y se define que en la liquidación del  CTO PADC BDC No. 01 DE 2020 de primeros auxilios se reflejará la posición jurídica soportada en los conceptos revisados por la ERU.
Se verifican los siguientes  soportes de la acción:
Mesas de trabajo para revisar IVA pagado, 24-feb.
Acta Mesa de trabajo hallazgo3.1.3.1  24 feb.
Oficio 2022400001083.
Actas de comités 42, 43 y 44.
Derecho de Petición - Consulta Aplicación del artículo 100 de la Ley 21 de 1992 – IVA Contratos Obra Pública realizado desde Patrimonios autónomos.</t>
  </si>
  <si>
    <r>
      <t xml:space="preserve">
El 8 de febrero 2022  se adelantó mesa de trabajo para definir el plan de trabajo con los tiempos para remitir los  informes de ejecución por parte de ERU. Adicionalmente el cumplimiento de dichos terminos ha sido objeto de seguimiento en : comité operativo No.40 No.41 y No. 4</t>
    </r>
    <r>
      <rPr>
        <sz val="10"/>
        <color theme="1"/>
        <rFont val="Arial"/>
        <family val="2"/>
      </rPr>
      <t>3. el 18 de mayo se celebra reunión con la ERU donde se establece fecha limite para remitir los informes.</t>
    </r>
  </si>
  <si>
    <t>Pantallazo citación reunión 08 de febrero de 2022. Acta de reunión Mesa de trabajo realizada el 08 de febrero de 2022. Acta de Comité Operativo No. 40 ,41 y 43 que establece controles respecto a la entrega de informes. Acta de reunión  celebrada 18 mayo. Cuadro de seguimiento entrega informes.</t>
  </si>
  <si>
    <t>Se verifica como evidencia el seguimiento al plan de trabajo con corte a 30 de Junio de 2022. 
Como soporte del plan se verifican las actas de las  mesas de trabajo donde se establecen los compromisos de entrega de información.</t>
  </si>
  <si>
    <t xml:space="preserve">Acción Cumplida
</t>
  </si>
  <si>
    <t>El día 24 de febrero FUGA y ERU  adelantaron  mesa de trabajo  para revisar los conceptos y normatividad relacionada, y definir las  acciónes a seguir. El dia 18 de marzo de 2022, FUGA y ERU adelantaron mesa de trabajo para hacer seguimiento a las acciones  a cargo de la ERU en la reunión anterior;  se informa por parte de ERU que continúa adelantado las consultas y validaciones correspondientes. Dado que las acciones definidas se encuentran en cabeza de la ERU, FUGA ha venido efectuando seguimiento al cumplimiento de las mismas, como soporte de dichas gestiones se remite:  oficio 2022400001083 del  23 de mayo. Las actas de comité No. 42 y 43 que estan aprobadas pero en proceso de firma. 
 Comité operativo N° 44 (en proceso de firmas por pate de las entidades conevendio 124 ), desarrollada el 27 de mayo, se reiteró la solicitud de información, quedando como compromiso la remisión por parte de ERU del concepto antes del 30 de junio de 2022.los oficios: a) 20224000010831  Solicitud de información respecto a las actuaciones adelantadas por la ERU frente al pago del IVA sobre la utilidad en el contrato No. PADC BDC No. 01 de 2020 
b) 20224000012131  	Reiteración Petición Radicado Fuga 20224000010831 de fecha 23 de mayo de 2022 - Información actuaciones adelantadas por la ERU frente al pago del IVA sobre la utilidad en el contrato No. PADC BDC No. 01 de 2020. a su ves Derecho de Petición - Consulta Aplicación del artículo 100 de la Ley 21 de 1992 – IVA Contratos Obra Pública realizado desde Patrimonios autónomos, enviado  el  5 de julio de 2022</t>
  </si>
  <si>
    <t>Pantallazo de citación y pantallazo de la reunión del 24 de febrero de 2022.  Acta de reunión mesa de trabajo 24 de febrero. Pantallazo reunión 18 de marzo de 2022 y citacion de la misma.Las actas de comité No. 42 y 43 que estan aprobadas pero en proceso de firma. 
Citación, presentación y pantallazo de la sesión del comité operativo N° 44 del 27 de mayo el cual esta en proceso de aprobación; los oficios :
a)0224000010831  Solicitud de información respecto a las actuaciones adelantadas por la ERU frente al pago del IVA sobre la utilidad en el contrato No. PADC BDC No. 01 de 2020 
b)Reiteración Petición Radicado Fuga 20224000010831 de fecha 23 de mayo de 2022 - Información actuaciones adelantadas por la ERU frente al pago del IVA sobre la utilidad en el contrato No. PADC BDC No. 01 de 2020Oficio 20224000010831 remitido a ERU. A su vez el Derecho de Petición - Consulta Aplicación del artículo 100 de la Ley 21 de 1992 – IVA Contratos Obra Pública realizado desde Patrimonios. autónomos. Derecho de Petición - Consulta Aplicación del artículo 100 de la Ley 21 de 1992 – IVA Contratos Obra Pública realizado desde Patrimonios autónomos, enviado  el  5 de julio de 2022</t>
  </si>
  <si>
    <t xml:space="preserve">Se vienen adelantando mesas de trabajo previas a la realización del Comité Fiduciaria, con el acompañamiento del  Fideicomitente, para que FUGA en calidad de beneficiario del fideicomiso pueda revisar y validar de forma previa, la información que se presenta en el Comité Fiduciarios. 
Al respecto se  realizaron 4 pre-comites en las siguientes fechas: 27 de enero 2022, 24 febe 2022, 22 de marzo 2022 y 4 de mayo 2022.
</t>
  </si>
  <si>
    <t xml:space="preserve">Citación pre-comité 27 de enero 2022, 24 febe 2022, 22 de marzo 2022 y 4 de mayo 2022.
Ayuda memoria de los cuatro precomites con los soportes de los correos que se relacionan. </t>
  </si>
  <si>
    <t>Se verifican las evidencias de citación pre comité, correos de remisión de las presentaciones para COMITÉ FIDUCIARIO BDC y ayudas memoria de pre-comités. ERU- FUGA de enero, febrero, marzo y mayo de 2022, donde se evidencia la revisión de la información que se presenta en los comités fiduciarios, como parte del seguimiento a los recursos de la FUGA entregados a la ERU.</t>
  </si>
  <si>
    <t>Se encuentra en ejecución dentro de los tiempos establecidos. Se recomienda continuar documentando el seguimiento que hace la FUGA previo al comité fiduciario.</t>
  </si>
  <si>
    <t xml:space="preserve">Se realizó mesa de trabajo  con Alianza fiduciaria, el 06 de diciembre de 2021, donde se definieron los tiempos de entrega de información. con el fin de establecer un cronograma de trabajo para el traslado de los rendimientos financieros del convenio 164. Plan de trabajo que fue socializado con tesoreria FUGA y que ha sido cumplido de manera satisfactoria. </t>
  </si>
  <si>
    <t xml:space="preserve">Citación mesa de trabajo 06 de diciembre de 2021. Acta de reunión mesa realizada el día 06 de diciembre.Acta socialización plan de trabajo con. Tesoreria FUGA . </t>
  </si>
  <si>
    <t xml:space="preserve">
Se verifica acta del 6 de diciembre con Alianza fiduciaria, el 06 de diciembre de 2021, donde se definieron los tiempos de entrega de información. Se valida acta con tesorería FUGA donde se socializa el plan de trabajo acordado.</t>
  </si>
  <si>
    <t xml:space="preserve">Acción Cumplida
Se recomienda validar que se han cumplido los puntos de control establecidos en los pagos hechos en 2021 y 2022
</t>
  </si>
  <si>
    <t xml:space="preserve">Acción Cumplida
Se recomienda validar que se cumplen los tiempos establecidos en la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</si>
</sst>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6"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0"/>
      <name val="Arial"/>
      <family val="2"/>
    </font>
    <font>
      <b/>
      <sz val="10"/>
      <name val="Arial"/>
      <family val="2"/>
    </font>
    <font>
      <sz val="10"/>
      <color indexed="8"/>
      <name val="Arial"/>
      <family val="2"/>
    </font>
    <font>
      <b/>
      <sz val="10"/>
      <color indexed="8"/>
      <name val="Arial"/>
      <family val="2"/>
    </font>
    <font>
      <b/>
      <sz val="9"/>
      <color indexed="81"/>
      <name val="Tahoma"/>
      <family val="2"/>
    </font>
    <font>
      <sz val="9"/>
      <color indexed="81"/>
      <name val="Tahoma"/>
      <family val="2"/>
    </font>
    <font>
      <u/>
      <sz val="10"/>
      <color theme="10"/>
      <name val="Arial"/>
      <family val="2"/>
    </font>
    <font>
      <u/>
      <sz val="10"/>
      <name val="Arial"/>
      <family val="2"/>
    </font>
    <font>
      <sz val="11"/>
      <color rgb="FFFF0000"/>
      <name val="Calibri"/>
      <family val="2"/>
      <scheme val="minor"/>
    </font>
    <font>
      <sz val="10"/>
      <color theme="1"/>
      <name val="Arial"/>
      <family val="2"/>
    </font>
    <font>
      <sz val="9"/>
      <name val="Arial"/>
      <family val="2"/>
    </font>
    <font>
      <b/>
      <sz val="10"/>
      <color theme="1"/>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10"/>
      <color rgb="FFFF0000"/>
      <name val="Arial"/>
      <family val="2"/>
    </font>
    <font>
      <b/>
      <sz val="10"/>
      <color theme="0"/>
      <name val="Arial"/>
      <family val="2"/>
    </font>
    <font>
      <sz val="10"/>
      <color rgb="FF0070C0"/>
      <name val="Arial"/>
      <family val="2"/>
    </font>
    <font>
      <sz val="11"/>
      <color theme="1"/>
      <name val="Calibri"/>
      <family val="2"/>
    </font>
    <font>
      <sz val="10"/>
      <color theme="5" tint="-0.249977111117893"/>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00B050"/>
        <bgColor indexed="64"/>
      </patternFill>
    </fill>
    <fill>
      <patternFill patternType="solid">
        <fgColor theme="7" tint="0.79998168889431442"/>
        <bgColor indexed="64"/>
      </patternFill>
    </fill>
    <fill>
      <patternFill patternType="solid">
        <fgColor rgb="FFFFFFB7"/>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hair">
        <color indexed="64"/>
      </top>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medium">
        <color indexed="64"/>
      </left>
      <right style="hair">
        <color indexed="64"/>
      </right>
      <top/>
      <bottom style="dotted">
        <color indexed="64"/>
      </bottom>
      <diagonal/>
    </border>
    <border>
      <left style="hair">
        <color indexed="64"/>
      </left>
      <right style="medium">
        <color indexed="64"/>
      </right>
      <top/>
      <bottom style="dotted">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s>
  <cellStyleXfs count="5">
    <xf numFmtId="0" fontId="0" fillId="0" borderId="0"/>
    <xf numFmtId="0" fontId="11" fillId="0" borderId="0" applyNumberFormat="0" applyFill="0" applyBorder="0" applyAlignment="0" applyProtection="0"/>
    <xf numFmtId="9" fontId="17" fillId="0" borderId="0" applyFont="0" applyFill="0" applyBorder="0" applyAlignment="0" applyProtection="0"/>
    <xf numFmtId="0" fontId="24" fillId="0" borderId="0"/>
    <xf numFmtId="43" fontId="17" fillId="0" borderId="0" applyFont="0" applyFill="0" applyBorder="0" applyAlignment="0" applyProtection="0"/>
  </cellStyleXfs>
  <cellXfs count="249">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5"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3" borderId="23" xfId="0" applyFont="1" applyFill="1" applyBorder="1" applyAlignment="1">
      <alignment horizontal="center" vertical="top" wrapText="1"/>
    </xf>
    <xf numFmtId="0" fontId="5" fillId="2" borderId="37" xfId="0" applyFont="1" applyFill="1" applyBorder="1" applyAlignment="1">
      <alignment horizontal="left" vertical="top" wrapText="1"/>
    </xf>
    <xf numFmtId="0" fontId="7" fillId="2" borderId="37" xfId="0" applyFont="1" applyFill="1" applyBorder="1" applyAlignment="1">
      <alignment horizontal="left" vertical="top" wrapText="1"/>
    </xf>
    <xf numFmtId="0" fontId="8" fillId="2" borderId="37" xfId="0" applyFont="1" applyFill="1" applyBorder="1" applyAlignment="1">
      <alignment horizontal="left" vertical="top"/>
    </xf>
    <xf numFmtId="14" fontId="5" fillId="2" borderId="37" xfId="0" applyNumberFormat="1" applyFont="1" applyFill="1" applyBorder="1" applyAlignment="1">
      <alignment horizontal="left" vertical="top" wrapText="1"/>
    </xf>
    <xf numFmtId="0" fontId="8" fillId="2" borderId="37" xfId="0" applyFont="1" applyFill="1" applyBorder="1" applyAlignment="1">
      <alignment horizontal="left" vertical="top" wrapText="1"/>
    </xf>
    <xf numFmtId="0" fontId="5" fillId="2" borderId="36"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6" borderId="40"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35" xfId="0" applyFont="1" applyFill="1" applyBorder="1" applyAlignment="1">
      <alignment vertical="top" wrapText="1"/>
    </xf>
    <xf numFmtId="0" fontId="6" fillId="2" borderId="39" xfId="0" applyFont="1" applyFill="1" applyBorder="1" applyAlignment="1">
      <alignment horizontal="left" vertical="top" wrapText="1"/>
    </xf>
    <xf numFmtId="0" fontId="5" fillId="2" borderId="36" xfId="0" applyFont="1" applyFill="1" applyBorder="1" applyAlignment="1">
      <alignment horizontal="justify" vertical="top" wrapText="1"/>
    </xf>
    <xf numFmtId="0" fontId="5" fillId="2" borderId="38" xfId="0" applyFont="1" applyFill="1" applyBorder="1" applyAlignment="1">
      <alignment horizontal="justify" vertical="top" wrapText="1"/>
    </xf>
    <xf numFmtId="0" fontId="5" fillId="2" borderId="41"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2" xfId="0" applyFont="1" applyFill="1" applyBorder="1" applyAlignment="1">
      <alignment vertical="top" wrapText="1"/>
    </xf>
    <xf numFmtId="14" fontId="5" fillId="2" borderId="39" xfId="0" applyNumberFormat="1" applyFont="1" applyFill="1" applyBorder="1" applyAlignment="1">
      <alignment horizontal="left" vertical="top" wrapText="1"/>
    </xf>
    <xf numFmtId="0" fontId="11" fillId="2" borderId="38" xfId="1" applyFont="1" applyFill="1" applyBorder="1" applyAlignment="1">
      <alignment horizontal="justify" vertical="top" wrapText="1"/>
    </xf>
    <xf numFmtId="0" fontId="6" fillId="3" borderId="23" xfId="0" applyFont="1" applyFill="1" applyBorder="1" applyAlignment="1">
      <alignment horizontal="center" vertical="top" wrapText="1"/>
    </xf>
    <xf numFmtId="0" fontId="6" fillId="7"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1" xfId="0" applyFont="1" applyFill="1" applyBorder="1" applyAlignment="1">
      <alignment vertical="top" wrapText="1"/>
    </xf>
    <xf numFmtId="15" fontId="5" fillId="2" borderId="2" xfId="0" applyNumberFormat="1" applyFont="1" applyFill="1" applyBorder="1" applyAlignment="1">
      <alignment horizontal="left" vertical="top" wrapText="1"/>
    </xf>
    <xf numFmtId="0" fontId="5" fillId="6" borderId="25" xfId="0" applyFont="1" applyFill="1" applyBorder="1" applyAlignment="1">
      <alignment horizontal="left" vertical="top" wrapText="1"/>
    </xf>
    <xf numFmtId="0" fontId="6" fillId="3" borderId="49" xfId="0" applyFont="1" applyFill="1" applyBorder="1" applyAlignment="1">
      <alignment horizontal="center" vertical="top" wrapText="1"/>
    </xf>
    <xf numFmtId="49" fontId="7" fillId="2" borderId="37" xfId="0" applyNumberFormat="1" applyFont="1" applyFill="1" applyBorder="1" applyAlignment="1">
      <alignment horizontal="left" vertical="top"/>
    </xf>
    <xf numFmtId="1" fontId="5" fillId="2" borderId="37"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14" fillId="2" borderId="39" xfId="0" applyFont="1" applyFill="1" applyBorder="1" applyAlignment="1">
      <alignment horizontal="left" vertical="top" wrapText="1"/>
    </xf>
    <xf numFmtId="14" fontId="5" fillId="0" borderId="39" xfId="0" applyNumberFormat="1" applyFont="1" applyFill="1" applyBorder="1" applyAlignment="1">
      <alignment horizontal="left" vertical="top" wrapText="1"/>
    </xf>
    <xf numFmtId="0" fontId="14" fillId="0" borderId="39" xfId="0" applyFont="1" applyFill="1" applyBorder="1" applyAlignment="1">
      <alignment horizontal="left" vertical="top" wrapText="1"/>
    </xf>
    <xf numFmtId="49" fontId="7" fillId="0" borderId="37" xfId="0" applyNumberFormat="1" applyFont="1" applyFill="1" applyBorder="1" applyAlignment="1">
      <alignment horizontal="left" vertical="top"/>
    </xf>
    <xf numFmtId="9" fontId="5" fillId="2" borderId="39" xfId="0" applyNumberFormat="1" applyFont="1" applyFill="1" applyBorder="1" applyAlignment="1">
      <alignment horizontal="left" vertical="top" wrapText="1"/>
    </xf>
    <xf numFmtId="49" fontId="5" fillId="2" borderId="37" xfId="0" applyNumberFormat="1" applyFont="1" applyFill="1" applyBorder="1" applyAlignment="1">
      <alignment horizontal="left" vertical="top"/>
    </xf>
    <xf numFmtId="3" fontId="6" fillId="2" borderId="39" xfId="0" applyNumberFormat="1" applyFont="1" applyFill="1" applyBorder="1" applyAlignment="1">
      <alignment horizontal="left" vertical="top" wrapText="1"/>
    </xf>
    <xf numFmtId="0" fontId="6" fillId="0" borderId="39" xfId="0" applyFont="1" applyFill="1" applyBorder="1" applyAlignment="1">
      <alignment horizontal="left" vertical="top" wrapText="1"/>
    </xf>
    <xf numFmtId="0" fontId="5" fillId="2" borderId="37" xfId="0" applyFont="1" applyFill="1" applyBorder="1" applyAlignment="1">
      <alignment horizontal="left" vertical="top" wrapText="1"/>
    </xf>
    <xf numFmtId="0" fontId="7" fillId="2" borderId="37" xfId="0" applyFont="1" applyFill="1" applyBorder="1" applyAlignment="1">
      <alignment horizontal="left" vertical="top" wrapText="1"/>
    </xf>
    <xf numFmtId="14" fontId="5" fillId="10" borderId="39" xfId="0" applyNumberFormat="1" applyFont="1" applyFill="1" applyBorder="1" applyAlignment="1">
      <alignment horizontal="left" vertical="top" wrapText="1"/>
    </xf>
    <xf numFmtId="0" fontId="5" fillId="2" borderId="36"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6" borderId="40" xfId="0" applyFont="1" applyFill="1" applyBorder="1" applyAlignment="1">
      <alignment horizontal="left" vertical="top" wrapText="1"/>
    </xf>
    <xf numFmtId="0" fontId="5" fillId="2" borderId="35" xfId="0" applyFont="1" applyFill="1" applyBorder="1" applyAlignment="1">
      <alignment vertical="top" wrapText="1"/>
    </xf>
    <xf numFmtId="0" fontId="5" fillId="2" borderId="27" xfId="0" applyFont="1" applyFill="1" applyBorder="1" applyAlignment="1">
      <alignment vertical="top" wrapText="1"/>
    </xf>
    <xf numFmtId="0" fontId="5" fillId="2" borderId="41" xfId="0" applyFont="1" applyFill="1" applyBorder="1" applyAlignment="1">
      <alignment horizontal="center" vertical="top" wrapText="1"/>
    </xf>
    <xf numFmtId="0" fontId="15" fillId="2" borderId="36" xfId="0" applyFont="1" applyFill="1" applyBorder="1" applyAlignment="1">
      <alignment horizontal="center" vertical="top" wrapText="1"/>
    </xf>
    <xf numFmtId="0" fontId="11" fillId="2" borderId="38" xfId="1" applyFill="1" applyBorder="1" applyAlignment="1">
      <alignment horizontal="center" vertical="top" wrapText="1"/>
    </xf>
    <xf numFmtId="0" fontId="11" fillId="2" borderId="27" xfId="1" applyFill="1" applyBorder="1" applyAlignment="1">
      <alignment vertical="top" wrapText="1"/>
    </xf>
    <xf numFmtId="0" fontId="5" fillId="2" borderId="10" xfId="0" applyFont="1" applyFill="1" applyBorder="1" applyAlignment="1">
      <alignment horizontal="left" vertical="top" wrapText="1"/>
    </xf>
    <xf numFmtId="0" fontId="11" fillId="2" borderId="11" xfId="1" applyFill="1" applyBorder="1" applyAlignment="1">
      <alignment horizontal="center" vertical="center"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left"/>
    </xf>
    <xf numFmtId="0" fontId="18" fillId="13" borderId="1" xfId="0" applyFont="1" applyFill="1" applyBorder="1" applyAlignment="1">
      <alignment horizontal="left"/>
    </xf>
    <xf numFmtId="0" fontId="18" fillId="13" borderId="1" xfId="0" applyFont="1" applyFill="1" applyBorder="1" applyAlignment="1">
      <alignment horizontal="center" vertical="center" wrapText="1"/>
    </xf>
    <xf numFmtId="0" fontId="19" fillId="13" borderId="1" xfId="0" applyFont="1" applyFill="1" applyBorder="1" applyAlignment="1">
      <alignment horizontal="center" vertical="center"/>
    </xf>
    <xf numFmtId="0" fontId="19" fillId="13" borderId="1" xfId="0" applyFont="1" applyFill="1" applyBorder="1" applyAlignment="1">
      <alignment horizontal="center" vertical="center" wrapText="1"/>
    </xf>
    <xf numFmtId="0" fontId="20" fillId="0" borderId="1" xfId="0" applyFont="1" applyBorder="1" applyAlignment="1">
      <alignment horizontal="left"/>
    </xf>
    <xf numFmtId="0" fontId="19" fillId="13" borderId="1" xfId="0" applyFont="1" applyFill="1" applyBorder="1" applyAlignment="1">
      <alignment horizontal="left"/>
    </xf>
    <xf numFmtId="0" fontId="20" fillId="0" borderId="1" xfId="0" applyNumberFormat="1" applyFont="1" applyBorder="1" applyAlignment="1">
      <alignment horizontal="center"/>
    </xf>
    <xf numFmtId="0" fontId="20" fillId="0" borderId="1" xfId="0" applyFont="1" applyBorder="1" applyAlignment="1">
      <alignment horizontal="center"/>
    </xf>
    <xf numFmtId="9" fontId="20" fillId="0" borderId="1" xfId="2" applyFont="1" applyBorder="1" applyAlignment="1">
      <alignment horizontal="center"/>
    </xf>
    <xf numFmtId="0" fontId="19" fillId="13" borderId="1" xfId="0" applyNumberFormat="1" applyFont="1" applyFill="1" applyBorder="1" applyAlignment="1">
      <alignment horizontal="center"/>
    </xf>
    <xf numFmtId="9" fontId="19" fillId="13" borderId="1" xfId="0" applyNumberFormat="1" applyFont="1" applyFill="1" applyBorder="1" applyAlignment="1">
      <alignment horizontal="center"/>
    </xf>
    <xf numFmtId="0" fontId="0" fillId="0" borderId="1" xfId="0" applyNumberFormat="1" applyBorder="1" applyAlignment="1">
      <alignment horizontal="center" vertical="center"/>
    </xf>
    <xf numFmtId="0" fontId="18" fillId="13" borderId="1" xfId="0" applyNumberFormat="1" applyFont="1" applyFill="1" applyBorder="1" applyAlignment="1">
      <alignment horizontal="center" vertical="center"/>
    </xf>
    <xf numFmtId="9" fontId="18" fillId="13" borderId="1" xfId="0" applyNumberFormat="1" applyFont="1" applyFill="1" applyBorder="1" applyAlignment="1">
      <alignment horizontal="center" vertical="center"/>
    </xf>
    <xf numFmtId="164" fontId="20" fillId="0" borderId="1" xfId="2" applyNumberFormat="1" applyFont="1" applyBorder="1" applyAlignment="1">
      <alignment horizontal="center"/>
    </xf>
    <xf numFmtId="0" fontId="5" fillId="2" borderId="0" xfId="0" applyFont="1" applyFill="1" applyAlignment="1">
      <alignment horizontal="center" vertical="top" wrapText="1"/>
    </xf>
    <xf numFmtId="0" fontId="6" fillId="6" borderId="25" xfId="0" applyFont="1" applyFill="1" applyBorder="1" applyAlignment="1">
      <alignment horizontal="center" vertical="top" wrapText="1"/>
    </xf>
    <xf numFmtId="0" fontId="16" fillId="11" borderId="25" xfId="0" applyFont="1" applyFill="1" applyBorder="1" applyAlignment="1">
      <alignment horizontal="center" vertical="top" wrapText="1"/>
    </xf>
    <xf numFmtId="0" fontId="6" fillId="14" borderId="25" xfId="0"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15" borderId="39" xfId="0" applyFont="1" applyFill="1" applyBorder="1" applyAlignment="1">
      <alignment horizontal="left" vertical="top" wrapText="1"/>
    </xf>
    <xf numFmtId="14" fontId="5" fillId="15" borderId="39" xfId="0" applyNumberFormat="1" applyFont="1" applyFill="1" applyBorder="1" applyAlignment="1">
      <alignment horizontal="left" vertical="top" wrapText="1"/>
    </xf>
    <xf numFmtId="14" fontId="5" fillId="15" borderId="37" xfId="0" applyNumberFormat="1" applyFont="1" applyFill="1" applyBorder="1" applyAlignment="1">
      <alignment horizontal="left" vertical="top" wrapText="1"/>
    </xf>
    <xf numFmtId="0" fontId="6" fillId="15" borderId="39" xfId="0" applyFont="1" applyFill="1" applyBorder="1" applyAlignment="1">
      <alignment horizontal="left" vertical="top" wrapText="1"/>
    </xf>
    <xf numFmtId="0" fontId="14" fillId="15" borderId="39" xfId="0" applyFont="1" applyFill="1" applyBorder="1" applyAlignment="1">
      <alignment horizontal="left" vertical="top" wrapText="1"/>
    </xf>
    <xf numFmtId="49" fontId="7" fillId="15" borderId="37" xfId="0" applyNumberFormat="1" applyFont="1" applyFill="1" applyBorder="1" applyAlignment="1">
      <alignment horizontal="left" vertical="top"/>
    </xf>
    <xf numFmtId="0" fontId="6" fillId="2" borderId="36" xfId="0" applyFont="1" applyFill="1" applyBorder="1" applyAlignment="1">
      <alignment horizontal="center" vertical="top" wrapText="1"/>
    </xf>
    <xf numFmtId="0" fontId="5" fillId="15" borderId="37" xfId="0" applyFont="1" applyFill="1" applyBorder="1" applyAlignment="1">
      <alignment horizontal="left" vertical="top" wrapText="1"/>
    </xf>
    <xf numFmtId="0" fontId="7" fillId="15" borderId="37" xfId="0" applyFont="1" applyFill="1" applyBorder="1" applyAlignment="1">
      <alignment horizontal="left" vertical="top" wrapText="1"/>
    </xf>
    <xf numFmtId="0" fontId="8" fillId="15" borderId="37" xfId="0" applyFont="1" applyFill="1" applyBorder="1" applyAlignment="1">
      <alignment horizontal="left" vertical="top" wrapText="1"/>
    </xf>
    <xf numFmtId="15" fontId="5" fillId="2" borderId="39" xfId="0" applyNumberFormat="1" applyFont="1" applyFill="1" applyBorder="1" applyAlignment="1">
      <alignment horizontal="left" vertical="top" wrapText="1"/>
    </xf>
    <xf numFmtId="0" fontId="7" fillId="2" borderId="0" xfId="0" applyFont="1" applyFill="1" applyAlignment="1">
      <alignment horizontal="left" vertical="top" wrapText="1"/>
    </xf>
    <xf numFmtId="0" fontId="5" fillId="6" borderId="0" xfId="0" applyFont="1" applyFill="1" applyAlignment="1">
      <alignment horizontal="left" vertical="top" wrapText="1"/>
    </xf>
    <xf numFmtId="0" fontId="5" fillId="2" borderId="0" xfId="0" applyFont="1" applyFill="1" applyAlignment="1">
      <alignment vertical="top" wrapText="1"/>
    </xf>
    <xf numFmtId="0" fontId="6" fillId="8" borderId="25" xfId="0" applyFont="1" applyFill="1" applyBorder="1" applyAlignment="1">
      <alignment horizontal="center" vertical="top" wrapText="1"/>
    </xf>
    <xf numFmtId="0" fontId="22" fillId="12" borderId="25" xfId="0" applyFont="1" applyFill="1" applyBorder="1" applyAlignment="1">
      <alignment horizontal="center" vertical="top" wrapText="1"/>
    </xf>
    <xf numFmtId="0" fontId="22" fillId="12" borderId="39" xfId="0" applyFont="1" applyFill="1" applyBorder="1" applyAlignment="1">
      <alignment horizontal="left" vertical="top" wrapText="1"/>
    </xf>
    <xf numFmtId="0" fontId="21" fillId="3" borderId="23" xfId="0" applyFont="1" applyFill="1" applyBorder="1" applyAlignment="1">
      <alignment horizontal="center" vertical="top" wrapText="1"/>
    </xf>
    <xf numFmtId="14" fontId="5" fillId="6" borderId="39" xfId="0" applyNumberFormat="1" applyFont="1" applyFill="1" applyBorder="1" applyAlignment="1">
      <alignment horizontal="left" vertical="top" wrapText="1"/>
    </xf>
    <xf numFmtId="0" fontId="7" fillId="15" borderId="37" xfId="0" applyFont="1" applyFill="1" applyBorder="1" applyAlignment="1">
      <alignment horizontal="left" vertical="top"/>
    </xf>
    <xf numFmtId="0" fontId="6" fillId="2" borderId="39" xfId="0" applyFont="1" applyFill="1" applyBorder="1" applyAlignment="1">
      <alignment horizontal="center" vertical="top" wrapText="1"/>
    </xf>
    <xf numFmtId="0" fontId="5" fillId="0" borderId="40" xfId="0" applyFont="1" applyBorder="1" applyAlignment="1">
      <alignment horizontal="left" vertical="top" wrapText="1"/>
    </xf>
    <xf numFmtId="0" fontId="5" fillId="0" borderId="35" xfId="0" applyFont="1" applyBorder="1" applyAlignment="1">
      <alignment horizontal="center" vertical="center" wrapText="1"/>
    </xf>
    <xf numFmtId="0" fontId="6" fillId="3" borderId="23"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2" borderId="2" xfId="0" applyFont="1" applyFill="1" applyBorder="1" applyAlignment="1">
      <alignment horizontal="left" vertical="top" wrapText="1"/>
    </xf>
    <xf numFmtId="9" fontId="5" fillId="15" borderId="39" xfId="0" applyNumberFormat="1" applyFont="1" applyFill="1" applyBorder="1" applyAlignment="1">
      <alignment horizontal="left" vertical="top" wrapText="1"/>
    </xf>
    <xf numFmtId="0" fontId="5" fillId="16" borderId="36" xfId="0" applyFont="1" applyFill="1" applyBorder="1" applyAlignment="1">
      <alignment horizontal="center" vertical="top" wrapText="1"/>
    </xf>
    <xf numFmtId="0" fontId="12" fillId="16" borderId="38" xfId="1" applyFont="1" applyFill="1" applyBorder="1" applyAlignment="1">
      <alignment horizontal="center" vertical="top" wrapText="1"/>
    </xf>
    <xf numFmtId="0" fontId="5" fillId="16" borderId="39" xfId="0" applyFont="1" applyFill="1" applyBorder="1" applyAlignment="1">
      <alignment horizontal="center" vertical="top" wrapText="1"/>
    </xf>
    <xf numFmtId="0" fontId="23" fillId="16" borderId="39" xfId="0" applyFont="1" applyFill="1" applyBorder="1" applyAlignment="1">
      <alignment horizontal="center"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14" fontId="14" fillId="2" borderId="39" xfId="0" applyNumberFormat="1" applyFont="1" applyFill="1" applyBorder="1" applyAlignment="1">
      <alignment horizontal="left" vertical="top" wrapText="1"/>
    </xf>
    <xf numFmtId="0" fontId="5" fillId="8" borderId="35" xfId="0" applyFont="1" applyFill="1" applyBorder="1" applyAlignment="1">
      <alignment horizontal="center" vertical="center" wrapText="1"/>
    </xf>
    <xf numFmtId="0" fontId="5" fillId="2" borderId="39" xfId="0" applyFont="1" applyFill="1" applyBorder="1" applyAlignment="1">
      <alignment horizontal="center" vertical="top" wrapText="1"/>
    </xf>
    <xf numFmtId="0" fontId="5" fillId="2" borderId="35" xfId="0" applyFont="1" applyFill="1" applyBorder="1" applyAlignment="1">
      <alignment vertical="top" wrapText="1"/>
    </xf>
    <xf numFmtId="0" fontId="5" fillId="2" borderId="41" xfId="0" applyFont="1" applyFill="1" applyBorder="1" applyAlignment="1">
      <alignment horizontal="center" vertical="top" wrapText="1"/>
    </xf>
    <xf numFmtId="0" fontId="5" fillId="6" borderId="25" xfId="0" applyFont="1" applyFill="1" applyBorder="1" applyAlignment="1">
      <alignment horizontal="left" vertical="top" wrapText="1"/>
    </xf>
    <xf numFmtId="0" fontId="5" fillId="2" borderId="0" xfId="0" applyFont="1" applyFill="1" applyAlignment="1">
      <alignment horizontal="center" vertical="top" wrapText="1"/>
    </xf>
    <xf numFmtId="14" fontId="5" fillId="6" borderId="39" xfId="0" applyNumberFormat="1" applyFont="1" applyFill="1" applyBorder="1" applyAlignment="1">
      <alignment horizontal="left" vertical="top" wrapText="1"/>
    </xf>
    <xf numFmtId="0" fontId="5" fillId="2" borderId="61" xfId="0" applyFont="1" applyFill="1" applyBorder="1" applyAlignment="1">
      <alignment horizontal="center" vertical="top" wrapText="1"/>
    </xf>
    <xf numFmtId="9" fontId="5" fillId="16" borderId="61" xfId="2" applyFont="1" applyFill="1" applyBorder="1" applyAlignment="1">
      <alignment horizontal="center" vertical="top" wrapText="1"/>
    </xf>
    <xf numFmtId="0" fontId="5" fillId="4" borderId="59" xfId="0" applyFont="1" applyFill="1" applyBorder="1" applyAlignment="1">
      <alignment horizontal="center" vertical="top" wrapText="1"/>
    </xf>
    <xf numFmtId="0" fontId="5" fillId="4" borderId="60" xfId="0" applyFont="1" applyFill="1" applyBorder="1" applyAlignment="1">
      <alignment horizontal="center" vertical="top" wrapText="1"/>
    </xf>
    <xf numFmtId="0" fontId="2" fillId="2" borderId="0" xfId="0" applyFont="1" applyFill="1" applyAlignment="1">
      <alignment horizontal="center" vertical="top" wrapText="1"/>
    </xf>
    <xf numFmtId="0" fontId="5" fillId="3" borderId="2" xfId="0" applyFont="1" applyFill="1" applyBorder="1" applyAlignment="1">
      <alignment horizontal="center" vertical="top" wrapText="1"/>
    </xf>
    <xf numFmtId="0" fontId="11" fillId="2" borderId="38" xfId="1" applyFont="1" applyFill="1" applyBorder="1" applyAlignment="1">
      <alignment horizontal="center" vertical="top" wrapText="1"/>
    </xf>
    <xf numFmtId="9" fontId="5" fillId="2" borderId="61" xfId="2" applyFont="1" applyFill="1" applyBorder="1" applyAlignment="1">
      <alignment horizontal="center" vertical="top" wrapText="1"/>
    </xf>
    <xf numFmtId="15" fontId="5" fillId="2" borderId="1" xfId="0" applyNumberFormat="1" applyFont="1" applyFill="1" applyBorder="1" applyAlignment="1">
      <alignment horizontal="left" vertical="top" wrapText="1"/>
    </xf>
    <xf numFmtId="0" fontId="6" fillId="17" borderId="39" xfId="0" applyFont="1" applyFill="1" applyBorder="1" applyAlignment="1">
      <alignment horizontal="left" vertical="top" wrapText="1"/>
    </xf>
    <xf numFmtId="0" fontId="5" fillId="0" borderId="40" xfId="0" applyFont="1" applyBorder="1" applyAlignment="1">
      <alignment horizontal="left" vertical="top"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14" fontId="5" fillId="3" borderId="39" xfId="0" applyNumberFormat="1" applyFont="1" applyFill="1" applyBorder="1" applyAlignment="1">
      <alignment horizontal="left" vertical="top"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43" fontId="5" fillId="2" borderId="61" xfId="4" applyFont="1" applyFill="1" applyBorder="1" applyAlignment="1">
      <alignment horizontal="center" vertical="center" wrapText="1"/>
    </xf>
    <xf numFmtId="0" fontId="25" fillId="2" borderId="39" xfId="0" applyFont="1" applyFill="1" applyBorder="1" applyAlignment="1">
      <alignment horizontal="center" vertical="top" wrapText="1"/>
    </xf>
    <xf numFmtId="9" fontId="5" fillId="2" borderId="61" xfId="2" applyFont="1" applyFill="1" applyBorder="1" applyAlignment="1">
      <alignment horizontal="center" vertical="center" wrapText="1"/>
    </xf>
    <xf numFmtId="164" fontId="5" fillId="2" borderId="61" xfId="2" applyNumberFormat="1" applyFont="1" applyFill="1" applyBorder="1" applyAlignment="1">
      <alignment horizontal="center" vertical="top" wrapText="1"/>
    </xf>
    <xf numFmtId="165" fontId="5" fillId="2" borderId="61" xfId="4" applyNumberFormat="1" applyFont="1" applyFill="1" applyBorder="1" applyAlignment="1">
      <alignment vertical="center" wrapText="1"/>
    </xf>
    <xf numFmtId="165" fontId="5" fillId="2" borderId="61" xfId="4" applyNumberFormat="1" applyFont="1" applyFill="1" applyBorder="1" applyAlignment="1">
      <alignment horizontal="center" vertical="center" wrapText="1"/>
    </xf>
    <xf numFmtId="0" fontId="15" fillId="2" borderId="61" xfId="0" applyFont="1" applyFill="1" applyBorder="1" applyAlignment="1">
      <alignment horizontal="center" vertical="top" wrapText="1"/>
    </xf>
    <xf numFmtId="0" fontId="5" fillId="0" borderId="35" xfId="0" applyFont="1" applyBorder="1" applyAlignment="1">
      <alignment vertical="top" wrapText="1"/>
    </xf>
    <xf numFmtId="0" fontId="5" fillId="0" borderId="36" xfId="0" applyFont="1" applyFill="1" applyBorder="1" applyAlignment="1">
      <alignment horizontal="center" vertical="top" wrapText="1"/>
    </xf>
    <xf numFmtId="0" fontId="5" fillId="0" borderId="35" xfId="0" applyFont="1" applyFill="1" applyBorder="1" applyAlignment="1">
      <alignment vertical="top" wrapText="1"/>
    </xf>
    <xf numFmtId="164" fontId="5" fillId="0" borderId="61" xfId="2" applyNumberFormat="1" applyFont="1" applyFill="1" applyBorder="1" applyAlignment="1">
      <alignment horizontal="center" vertical="top" wrapText="1"/>
    </xf>
    <xf numFmtId="49" fontId="5" fillId="0" borderId="38" xfId="1" quotePrefix="1" applyNumberFormat="1"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4" borderId="54"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48" xfId="0" applyFont="1" applyFill="1" applyBorder="1" applyAlignment="1">
      <alignment horizontal="center" vertical="top" wrapText="1"/>
    </xf>
    <xf numFmtId="0" fontId="6" fillId="4" borderId="20" xfId="0" applyFont="1" applyFill="1" applyBorder="1" applyAlignment="1">
      <alignment horizontal="center" vertical="top" wrapText="1"/>
    </xf>
    <xf numFmtId="0" fontId="6" fillId="4" borderId="21" xfId="0" applyFont="1" applyFill="1" applyBorder="1" applyAlignment="1">
      <alignment horizontal="center" vertical="top" wrapText="1"/>
    </xf>
    <xf numFmtId="0" fontId="6" fillId="4" borderId="22" xfId="0" applyFont="1" applyFill="1" applyBorder="1" applyAlignment="1">
      <alignment horizontal="center" vertical="top" wrapText="1"/>
    </xf>
    <xf numFmtId="0" fontId="6" fillId="4" borderId="46" xfId="0" applyFont="1" applyFill="1" applyBorder="1" applyAlignment="1">
      <alignment horizontal="center" vertical="top" wrapText="1"/>
    </xf>
    <xf numFmtId="0" fontId="6" fillId="4" borderId="47" xfId="0" applyFont="1" applyFill="1" applyBorder="1" applyAlignment="1">
      <alignment horizontal="center" vertical="top" wrapText="1"/>
    </xf>
    <xf numFmtId="0" fontId="6" fillId="4" borderId="43"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5" borderId="42" xfId="0" applyFont="1" applyFill="1" applyBorder="1" applyAlignment="1">
      <alignment horizontal="center" vertical="top" wrapText="1"/>
    </xf>
    <xf numFmtId="0" fontId="6" fillId="5" borderId="26" xfId="0" applyFont="1" applyFill="1" applyBorder="1" applyAlignment="1">
      <alignment horizontal="center" vertical="top" wrapText="1"/>
    </xf>
    <xf numFmtId="0" fontId="6" fillId="5" borderId="43" xfId="0" applyFont="1" applyFill="1" applyBorder="1" applyAlignment="1">
      <alignment horizontal="center" vertical="top" wrapText="1"/>
    </xf>
    <xf numFmtId="0" fontId="6" fillId="5" borderId="27"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3" borderId="24" xfId="0" applyFont="1" applyFill="1" applyBorder="1" applyAlignment="1">
      <alignment horizontal="center" vertical="top" wrapText="1"/>
    </xf>
    <xf numFmtId="0" fontId="6" fillId="3" borderId="51" xfId="0" applyFont="1" applyFill="1" applyBorder="1" applyAlignment="1">
      <alignment horizontal="center" vertical="top" wrapText="1"/>
    </xf>
    <xf numFmtId="0" fontId="6" fillId="9" borderId="55" xfId="0" applyFont="1" applyFill="1" applyBorder="1" applyAlignment="1">
      <alignment horizontal="center" vertical="top" wrapText="1"/>
    </xf>
    <xf numFmtId="0" fontId="6" fillId="9" borderId="56" xfId="0" applyFont="1" applyFill="1" applyBorder="1" applyAlignment="1">
      <alignment horizontal="center" vertical="top" wrapText="1"/>
    </xf>
    <xf numFmtId="0" fontId="6" fillId="9" borderId="33" xfId="0" applyFont="1" applyFill="1" applyBorder="1" applyAlignment="1">
      <alignment horizontal="center" vertical="top" wrapText="1"/>
    </xf>
    <xf numFmtId="0" fontId="6" fillId="9" borderId="27"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57" xfId="0" applyFont="1" applyFill="1" applyBorder="1" applyAlignment="1">
      <alignment horizontal="center" vertical="top" wrapText="1"/>
    </xf>
    <xf numFmtId="0" fontId="6" fillId="3" borderId="23"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47" xfId="0" applyFont="1" applyFill="1" applyBorder="1" applyAlignment="1">
      <alignment horizontal="center" vertical="top" wrapText="1"/>
    </xf>
    <xf numFmtId="0" fontId="21" fillId="3" borderId="24" xfId="0" applyFont="1" applyFill="1" applyBorder="1" applyAlignment="1">
      <alignment horizontal="center" vertical="top" wrapText="1"/>
    </xf>
    <xf numFmtId="0" fontId="21" fillId="3" borderId="25"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4" xfId="0" applyFont="1" applyFill="1" applyBorder="1" applyAlignment="1">
      <alignment horizontal="center" vertical="top" wrapText="1"/>
    </xf>
    <xf numFmtId="0" fontId="1" fillId="2" borderId="45"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4" borderId="5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53"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 xfId="0" applyFont="1" applyFill="1" applyBorder="1" applyAlignment="1">
      <alignment horizontal="center" vertical="top" wrapText="1"/>
    </xf>
    <xf numFmtId="0" fontId="5" fillId="2" borderId="50" xfId="0" applyFont="1" applyFill="1" applyBorder="1" applyAlignment="1">
      <alignment horizontal="left" vertical="top" wrapText="1"/>
    </xf>
    <xf numFmtId="0" fontId="6" fillId="4" borderId="26" xfId="0" applyFont="1" applyFill="1" applyBorder="1" applyAlignment="1">
      <alignment horizontal="center" vertical="top" wrapText="1"/>
    </xf>
    <xf numFmtId="0" fontId="6" fillId="4" borderId="32" xfId="0" applyFont="1" applyFill="1" applyBorder="1" applyAlignment="1">
      <alignment horizontal="center" vertical="top" wrapText="1"/>
    </xf>
    <xf numFmtId="0" fontId="6" fillId="4" borderId="27" xfId="0" applyFont="1" applyFill="1" applyBorder="1" applyAlignment="1">
      <alignment horizontal="center" vertical="top" wrapText="1"/>
    </xf>
    <xf numFmtId="0" fontId="6" fillId="4" borderId="33"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31"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34"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23"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4" borderId="9"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2" borderId="3" xfId="0" applyFont="1" applyFill="1" applyBorder="1" applyAlignment="1">
      <alignment horizontal="left" vertical="top" wrapText="1"/>
    </xf>
    <xf numFmtId="0" fontId="6" fillId="9" borderId="34"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19" xfId="0" applyFont="1" applyFill="1" applyBorder="1" applyAlignment="1">
      <alignment horizontal="center" vertical="top" wrapText="1"/>
    </xf>
    <xf numFmtId="2" fontId="5" fillId="0" borderId="61" xfId="0" applyNumberFormat="1" applyFont="1" applyFill="1" applyBorder="1" applyAlignment="1">
      <alignment horizontal="center" vertical="top" wrapText="1"/>
    </xf>
    <xf numFmtId="0" fontId="11" fillId="0" borderId="38" xfId="1" applyFill="1" applyBorder="1" applyAlignment="1">
      <alignment horizontal="center" vertical="top" wrapText="1"/>
    </xf>
  </cellXfs>
  <cellStyles count="5">
    <cellStyle name="Hipervínculo" xfId="1" builtinId="8"/>
    <cellStyle name="Millares" xfId="4" builtinId="3"/>
    <cellStyle name="Normal" xfId="0" builtinId="0"/>
    <cellStyle name="Normal 2" xfId="3" xr:uid="{AF137FBC-949D-4F11-AD61-36BEADC9E4EB}"/>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122093</xdr:rowOff>
        </xdr:from>
        <xdr:to>
          <xdr:col>2</xdr:col>
          <xdr:colOff>1</xdr:colOff>
          <xdr:row>4</xdr:row>
          <xdr:rowOff>96378</xdr:rowOff>
        </xdr:to>
        <xdr:pic>
          <xdr:nvPicPr>
            <xdr:cNvPr id="2" name="Imagen 4">
              <a:extLst>
                <a:ext uri="{FF2B5EF4-FFF2-40B4-BE49-F238E27FC236}">
                  <a16:creationId xmlns:a16="http://schemas.microsoft.com/office/drawing/2014/main" id="{927BF6DF-F225-43B1-BFDF-7EB5701137E7}"/>
                </a:ext>
              </a:extLst>
            </xdr:cNvPr>
            <xdr:cNvPicPr>
              <a:picLocks noChangeAspect="1" noChangeArrowheads="1"/>
              <a:extLst>
                <a:ext uri="{84589F7E-364E-4C9E-8A38-B11213B215E9}">
                  <a14:cameraTool cellRange="[1]Rotulo!$A$1:$AL$2" spid="_x0000_s7442"/>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 y="122093"/>
              <a:ext cx="1241425" cy="6058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2]Rotulo!$A$1:$AL$2" spid="_x0000_s3917"/>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ocumentos\Users\User\Downloads\gm-ftpl-01_plan_mejoramiento_por_procesos_v1_300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lan%20de%20Mejoramiento%20Institucional\ACM\2020-15%203.3.3.1.2.1.1\Evidencias" TargetMode="External"/><Relationship Id="rId13" Type="http://schemas.openxmlformats.org/officeDocument/2006/relationships/hyperlink" Target="https://drive.google.com/drive/u/1/folders/1TrG6gMqXJ_QYzKmrWQ-gmudxy7ITDH__" TargetMode="External"/><Relationship Id="rId3" Type="http://schemas.openxmlformats.org/officeDocument/2006/relationships/hyperlink" Target="https://drive.google.com/drive/u/1/folders/1TrG6gMqXJ_QYzKmrWQ-gmudxy7ITDH__" TargetMode="External"/><Relationship Id="rId7" Type="http://schemas.openxmlformats.org/officeDocument/2006/relationships/hyperlink" Target="file:///\\192.168.0.34\plan%20operativo%20integral\OFICINA%20ASESORA%20DE%20PLANEACI&#211;N\Plan%20de%20Mejoramiento%20Institucional\ACM\2020-14%203.3.3.1.1.1\Evidencias" TargetMode="External"/><Relationship Id="rId12" Type="http://schemas.openxmlformats.org/officeDocument/2006/relationships/hyperlink" Target="https://intranet.fuga.gov.co/sites/default/files/gj-pd-01_procedimiento_contractual_v10_14032022.pdf" TargetMode="External"/><Relationship Id="rId17"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Institucional\ACM\2021-25%20H%203.1.1.4%20PMI\Evidencias" TargetMode="External"/><Relationship Id="rId16"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Institucional\ACM\2021-23%20H%203.1.1.1%20PMI-P\Evidencias" TargetMode="External"/><Relationship Id="rId6" Type="http://schemas.openxmlformats.org/officeDocument/2006/relationships/hyperlink" Target="file:///\\192.168.0.34\plan%20operativo%20integral\OFICINA%20ASESORA%20DE%20PLANEACI&#211;N\Plan%20de%20Mejoramiento%20Institucional\ACM\2020-12%203.2.2.1\Evidencias" TargetMode="External"/><Relationship Id="rId11" Type="http://schemas.openxmlformats.org/officeDocument/2006/relationships/hyperlink" Target="https://drive.google.com/drive/u/1/folders/1WjNao40hpWsqsS1oTbMRfuoQyzcjSaSg" TargetMode="External"/><Relationship Id="rId5" Type="http://schemas.openxmlformats.org/officeDocument/2006/relationships/hyperlink" Target="file:///\\192.168.0.34\plan%20operativo%20integral\SUB.%20GESTI&#211;N%20CORPORATIVA\2022\PMI\ACM%202021-40.1,%0aOrfeo%2020212000109003%20del%2006-12-2021" TargetMode="External"/><Relationship Id="rId15" Type="http://schemas.openxmlformats.org/officeDocument/2006/relationships/drawing" Target="../drawings/drawing1.xml"/><Relationship Id="rId10" Type="http://schemas.openxmlformats.org/officeDocument/2006/relationships/hyperlink" Target="https://drive.google.com/drive/u/1/folders/1R70mfAXCtydW8IoSKraR3Ohtc76HHkC8" TargetMode="External"/><Relationship Id="rId4" Type="http://schemas.openxmlformats.org/officeDocument/2006/relationships/hyperlink" Target="https://intranet.fuga.gov.co/sites/default/files/gf-pd-03_procedimiento_ejecucion_presupuestal_v8_18042022.pdf" TargetMode="External"/><Relationship Id="rId9" Type="http://schemas.openxmlformats.org/officeDocument/2006/relationships/hyperlink" Target="https://intranet.fuga.gov.co/sites/default/files/gj-mn-01_manual_de_contratacion_v14_300320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3.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91-0E58-4BEE-9C77-6ADCD9E79AF1}">
  <sheetPr>
    <tabColor rgb="FFFF0000"/>
  </sheetPr>
  <dimension ref="A1:AA52"/>
  <sheetViews>
    <sheetView tabSelected="1" view="pageBreakPreview" topLeftCell="Q1" zoomScale="85" zoomScaleNormal="85" zoomScaleSheetLayoutView="85" workbookViewId="0">
      <pane ySplit="8" topLeftCell="A36" activePane="bottomLeft" state="frozen"/>
      <selection pane="bottomLeft" activeCell="AA7" sqref="AA7:AA8"/>
    </sheetView>
  </sheetViews>
  <sheetFormatPr baseColWidth="10" defaultRowHeight="28.5" customHeight="1" x14ac:dyDescent="0.25"/>
  <cols>
    <col min="1" max="1" width="9.5703125" style="4" customWidth="1"/>
    <col min="2" max="2" width="9.140625" style="4" customWidth="1"/>
    <col min="3" max="3" width="3.7109375" style="4" customWidth="1"/>
    <col min="4" max="5" width="5.140625" style="4" customWidth="1"/>
    <col min="6" max="6" width="9.7109375" style="4" customWidth="1"/>
    <col min="7" max="7" width="30.5703125" style="6" customWidth="1"/>
    <col min="8" max="8" width="15.85546875" style="4" customWidth="1"/>
    <col min="9" max="9" width="5.5703125" style="4" customWidth="1"/>
    <col min="10" max="10" width="25" style="4" customWidth="1"/>
    <col min="11" max="12" width="16.42578125" style="4" customWidth="1"/>
    <col min="13" max="13" width="6.140625" style="4" customWidth="1"/>
    <col min="14" max="14" width="16.7109375" style="4" customWidth="1"/>
    <col min="15" max="15" width="19.28515625" style="4" customWidth="1"/>
    <col min="16" max="16" width="13" style="4" customWidth="1"/>
    <col min="17" max="17" width="14.42578125" style="4" customWidth="1"/>
    <col min="18" max="18" width="10.28515625" style="4" customWidth="1"/>
    <col min="19" max="19" width="10.5703125" style="4" hidden="1" customWidth="1"/>
    <col min="20" max="20" width="53.85546875" style="4" customWidth="1"/>
    <col min="21" max="21" width="9.7109375" style="140" customWidth="1"/>
    <col min="22" max="22" width="31.5703125" style="4" customWidth="1"/>
    <col min="23" max="23" width="23" style="4" hidden="1" customWidth="1"/>
    <col min="24" max="24" width="18" style="4" hidden="1" customWidth="1"/>
    <col min="25" max="25" width="9.85546875" style="4" hidden="1" customWidth="1"/>
    <col min="26" max="26" width="49.28515625" style="4" customWidth="1"/>
    <col min="27" max="27" width="39.5703125" style="4" customWidth="1"/>
    <col min="28" max="16384" width="11.42578125" style="38"/>
  </cols>
  <sheetData>
    <row r="1" spans="1:27" ht="26.25" customHeight="1" x14ac:dyDescent="0.25">
      <c r="A1" s="196"/>
      <c r="B1" s="197"/>
      <c r="C1" s="93" t="s">
        <v>10</v>
      </c>
      <c r="D1" s="200" t="s">
        <v>42</v>
      </c>
      <c r="E1" s="201"/>
      <c r="F1" s="201"/>
      <c r="G1" s="201"/>
      <c r="H1" s="201"/>
      <c r="I1" s="201"/>
      <c r="J1" s="201"/>
      <c r="K1" s="201"/>
      <c r="L1" s="201"/>
      <c r="M1" s="201"/>
      <c r="N1" s="201"/>
      <c r="O1" s="201"/>
      <c r="P1" s="201"/>
      <c r="Q1" s="201"/>
      <c r="R1" s="201"/>
      <c r="S1" s="201"/>
      <c r="T1" s="201"/>
      <c r="U1" s="201"/>
      <c r="V1" s="201"/>
      <c r="W1" s="201"/>
      <c r="X1" s="201"/>
      <c r="Y1" s="201"/>
      <c r="Z1" s="201"/>
      <c r="AA1" s="202"/>
    </row>
    <row r="2" spans="1:27" ht="11.25" customHeight="1" x14ac:dyDescent="0.25">
      <c r="A2" s="198"/>
      <c r="B2" s="199"/>
      <c r="C2" s="93" t="s">
        <v>0</v>
      </c>
      <c r="D2" s="200" t="s">
        <v>36</v>
      </c>
      <c r="E2" s="201"/>
      <c r="F2" s="201"/>
      <c r="G2" s="201"/>
      <c r="H2" s="201"/>
      <c r="I2" s="201"/>
      <c r="J2" s="201"/>
      <c r="K2" s="201"/>
      <c r="L2" s="201"/>
      <c r="M2" s="201"/>
      <c r="N2" s="201"/>
      <c r="O2" s="201"/>
      <c r="P2" s="201"/>
      <c r="Q2" s="201"/>
      <c r="R2" s="201"/>
      <c r="S2" s="202"/>
      <c r="T2" s="8" t="s">
        <v>1</v>
      </c>
      <c r="U2" s="141"/>
      <c r="V2" s="203" t="s">
        <v>2</v>
      </c>
      <c r="W2" s="204"/>
      <c r="X2" s="204"/>
      <c r="Y2" s="205"/>
      <c r="Z2" s="8" t="s">
        <v>3</v>
      </c>
      <c r="AA2" s="94">
        <v>2</v>
      </c>
    </row>
    <row r="3" spans="1:27" s="2" customFormat="1" ht="6" customHeight="1" x14ac:dyDescent="0.25">
      <c r="A3" s="206" t="s">
        <v>127</v>
      </c>
      <c r="B3" s="206"/>
      <c r="C3" s="206"/>
      <c r="D3" s="206"/>
      <c r="E3" s="206"/>
      <c r="F3" s="206"/>
      <c r="G3" s="206"/>
      <c r="H3" s="206"/>
      <c r="I3" s="206"/>
      <c r="J3" s="206"/>
      <c r="K3" s="206"/>
      <c r="L3" s="206"/>
      <c r="M3" s="206"/>
      <c r="N3" s="206"/>
      <c r="O3" s="206"/>
      <c r="P3" s="206"/>
      <c r="Q3" s="206"/>
      <c r="R3" s="206"/>
      <c r="S3" s="207"/>
      <c r="T3" s="212" t="s">
        <v>126</v>
      </c>
      <c r="U3" s="213"/>
      <c r="V3" s="213"/>
      <c r="W3" s="213"/>
      <c r="X3" s="213"/>
      <c r="Y3" s="213"/>
      <c r="Z3" s="213"/>
      <c r="AA3" s="214"/>
    </row>
    <row r="4" spans="1:27" s="2" customFormat="1" ht="6" customHeight="1" x14ac:dyDescent="0.25">
      <c r="A4" s="208"/>
      <c r="B4" s="208"/>
      <c r="C4" s="208"/>
      <c r="D4" s="208"/>
      <c r="E4" s="208"/>
      <c r="F4" s="208"/>
      <c r="G4" s="208"/>
      <c r="H4" s="208"/>
      <c r="I4" s="208"/>
      <c r="J4" s="208"/>
      <c r="K4" s="208"/>
      <c r="L4" s="208"/>
      <c r="M4" s="208"/>
      <c r="N4" s="208"/>
      <c r="O4" s="208"/>
      <c r="P4" s="208"/>
      <c r="Q4" s="208"/>
      <c r="R4" s="208"/>
      <c r="S4" s="209"/>
      <c r="T4" s="212" t="s">
        <v>4</v>
      </c>
      <c r="U4" s="213"/>
      <c r="V4" s="214"/>
      <c r="W4" s="212" t="s">
        <v>5</v>
      </c>
      <c r="X4" s="213"/>
      <c r="Y4" s="215"/>
      <c r="Z4" s="216" t="s">
        <v>6</v>
      </c>
      <c r="AA4" s="214"/>
    </row>
    <row r="5" spans="1:27" s="2" customFormat="1" ht="17.25" customHeight="1" x14ac:dyDescent="0.25">
      <c r="A5" s="208"/>
      <c r="B5" s="208"/>
      <c r="C5" s="208"/>
      <c r="D5" s="208"/>
      <c r="E5" s="208"/>
      <c r="F5" s="208"/>
      <c r="G5" s="208"/>
      <c r="H5" s="208"/>
      <c r="I5" s="208"/>
      <c r="J5" s="208"/>
      <c r="K5" s="208"/>
      <c r="L5" s="208"/>
      <c r="M5" s="208"/>
      <c r="N5" s="208"/>
      <c r="O5" s="208"/>
      <c r="P5" s="208"/>
      <c r="Q5" s="208"/>
      <c r="R5" s="208"/>
      <c r="S5" s="209"/>
      <c r="T5" s="166" t="s">
        <v>782</v>
      </c>
      <c r="U5" s="167"/>
      <c r="V5" s="168"/>
      <c r="W5" s="166" t="s">
        <v>781</v>
      </c>
      <c r="X5" s="167"/>
      <c r="Y5" s="168"/>
      <c r="Z5" s="166" t="s">
        <v>7</v>
      </c>
      <c r="AA5" s="168"/>
    </row>
    <row r="6" spans="1:27" s="2" customFormat="1" ht="6" customHeight="1" thickBot="1" x14ac:dyDescent="0.3">
      <c r="A6" s="210"/>
      <c r="B6" s="210"/>
      <c r="C6" s="210"/>
      <c r="D6" s="210"/>
      <c r="E6" s="210"/>
      <c r="F6" s="210"/>
      <c r="G6" s="210"/>
      <c r="H6" s="210"/>
      <c r="I6" s="210"/>
      <c r="J6" s="210"/>
      <c r="K6" s="210"/>
      <c r="L6" s="210"/>
      <c r="M6" s="210"/>
      <c r="N6" s="210"/>
      <c r="O6" s="210"/>
      <c r="P6" s="210"/>
      <c r="Q6" s="210"/>
      <c r="R6" s="210"/>
      <c r="S6" s="211"/>
      <c r="T6" s="169"/>
      <c r="U6" s="170"/>
      <c r="V6" s="171"/>
      <c r="W6" s="169"/>
      <c r="X6" s="170"/>
      <c r="Y6" s="171"/>
      <c r="Z6" s="169"/>
      <c r="AA6" s="171"/>
    </row>
    <row r="7" spans="1:27" s="3" customFormat="1" ht="20.25" customHeight="1" x14ac:dyDescent="0.25">
      <c r="A7" s="191" t="s">
        <v>8</v>
      </c>
      <c r="B7" s="191" t="s">
        <v>10</v>
      </c>
      <c r="C7" s="191" t="s">
        <v>12</v>
      </c>
      <c r="D7" s="191" t="s">
        <v>14</v>
      </c>
      <c r="E7" s="191" t="s">
        <v>40</v>
      </c>
      <c r="F7" s="191" t="s">
        <v>41</v>
      </c>
      <c r="G7" s="191" t="s">
        <v>16</v>
      </c>
      <c r="H7" s="191" t="s">
        <v>18</v>
      </c>
      <c r="I7" s="191" t="s">
        <v>128</v>
      </c>
      <c r="J7" s="191" t="s">
        <v>47</v>
      </c>
      <c r="K7" s="191" t="s">
        <v>37</v>
      </c>
      <c r="L7" s="191" t="s">
        <v>131</v>
      </c>
      <c r="M7" s="191" t="s">
        <v>38</v>
      </c>
      <c r="N7" s="194" t="s">
        <v>48</v>
      </c>
      <c r="O7" s="195"/>
      <c r="P7" s="183" t="s">
        <v>21</v>
      </c>
      <c r="Q7" s="184"/>
      <c r="R7" s="185" t="s">
        <v>538</v>
      </c>
      <c r="S7" s="187" t="s">
        <v>130</v>
      </c>
      <c r="T7" s="189" t="s">
        <v>22</v>
      </c>
      <c r="U7" s="138" t="s">
        <v>733</v>
      </c>
      <c r="V7" s="174" t="s">
        <v>23</v>
      </c>
      <c r="W7" s="189" t="s">
        <v>24</v>
      </c>
      <c r="X7" s="172" t="s">
        <v>46</v>
      </c>
      <c r="Y7" s="174" t="s">
        <v>25</v>
      </c>
      <c r="Z7" s="176" t="s">
        <v>49</v>
      </c>
      <c r="AA7" s="178" t="s">
        <v>39</v>
      </c>
    </row>
    <row r="8" spans="1:27" s="3" customFormat="1" ht="31.5" customHeight="1" x14ac:dyDescent="0.25">
      <c r="A8" s="193"/>
      <c r="B8" s="193"/>
      <c r="C8" s="192"/>
      <c r="D8" s="193"/>
      <c r="E8" s="192"/>
      <c r="F8" s="193"/>
      <c r="G8" s="193"/>
      <c r="H8" s="193"/>
      <c r="I8" s="192"/>
      <c r="J8" s="193"/>
      <c r="K8" s="193"/>
      <c r="L8" s="193"/>
      <c r="M8" s="193"/>
      <c r="N8" s="112" t="s">
        <v>50</v>
      </c>
      <c r="O8" s="112" t="s">
        <v>28</v>
      </c>
      <c r="P8" s="118" t="s">
        <v>29</v>
      </c>
      <c r="Q8" s="42" t="s">
        <v>30</v>
      </c>
      <c r="R8" s="186"/>
      <c r="S8" s="188"/>
      <c r="T8" s="190"/>
      <c r="U8" s="139"/>
      <c r="V8" s="175"/>
      <c r="W8" s="190"/>
      <c r="X8" s="173"/>
      <c r="Y8" s="175"/>
      <c r="Z8" s="177"/>
      <c r="AA8" s="179"/>
    </row>
    <row r="9" spans="1:27" ht="27" customHeight="1" x14ac:dyDescent="0.25">
      <c r="A9" s="95" t="s">
        <v>170</v>
      </c>
      <c r="B9" s="95" t="s">
        <v>161</v>
      </c>
      <c r="C9" s="114" t="s">
        <v>171</v>
      </c>
      <c r="D9" s="96">
        <v>44132</v>
      </c>
      <c r="E9" s="97">
        <v>44124</v>
      </c>
      <c r="F9" s="98" t="s">
        <v>172</v>
      </c>
      <c r="G9" s="99" t="s">
        <v>173</v>
      </c>
      <c r="H9" s="95" t="s">
        <v>174</v>
      </c>
      <c r="I9" s="100" t="s">
        <v>175</v>
      </c>
      <c r="J9" s="95" t="s">
        <v>176</v>
      </c>
      <c r="K9" s="95" t="s">
        <v>177</v>
      </c>
      <c r="L9" s="95" t="s">
        <v>178</v>
      </c>
      <c r="M9" s="95">
        <v>1</v>
      </c>
      <c r="N9" s="95" t="s">
        <v>282</v>
      </c>
      <c r="O9" s="95" t="s">
        <v>179</v>
      </c>
      <c r="P9" s="96">
        <v>44175</v>
      </c>
      <c r="Q9" s="96">
        <v>44438</v>
      </c>
      <c r="R9" s="109" t="s">
        <v>730</v>
      </c>
      <c r="S9" s="61" t="s">
        <v>537</v>
      </c>
      <c r="T9" s="101" t="s">
        <v>52</v>
      </c>
      <c r="U9" s="136"/>
      <c r="V9" s="58"/>
      <c r="W9" s="115" t="s">
        <v>734</v>
      </c>
      <c r="X9" s="130"/>
      <c r="Y9" s="130"/>
      <c r="Z9" s="116" t="s">
        <v>763</v>
      </c>
      <c r="AA9" s="129" t="s">
        <v>735</v>
      </c>
    </row>
    <row r="10" spans="1:27" ht="27" customHeight="1" x14ac:dyDescent="0.25">
      <c r="A10" s="95" t="s">
        <v>160</v>
      </c>
      <c r="B10" s="95" t="s">
        <v>161</v>
      </c>
      <c r="C10" s="114" t="s">
        <v>180</v>
      </c>
      <c r="D10" s="96">
        <v>44132</v>
      </c>
      <c r="E10" s="97">
        <v>44124</v>
      </c>
      <c r="F10" s="98" t="s">
        <v>181</v>
      </c>
      <c r="G10" s="99" t="s">
        <v>182</v>
      </c>
      <c r="H10" s="95" t="s">
        <v>183</v>
      </c>
      <c r="I10" s="100" t="s">
        <v>269</v>
      </c>
      <c r="J10" s="95" t="s">
        <v>184</v>
      </c>
      <c r="K10" s="95" t="s">
        <v>177</v>
      </c>
      <c r="L10" s="95" t="s">
        <v>185</v>
      </c>
      <c r="M10" s="95">
        <v>1</v>
      </c>
      <c r="N10" s="95" t="s">
        <v>186</v>
      </c>
      <c r="O10" s="95" t="s">
        <v>187</v>
      </c>
      <c r="P10" s="96">
        <v>44175</v>
      </c>
      <c r="Q10" s="96">
        <v>44438</v>
      </c>
      <c r="R10" s="109" t="s">
        <v>730</v>
      </c>
      <c r="S10" s="61" t="s">
        <v>537</v>
      </c>
      <c r="T10" s="101" t="s">
        <v>52</v>
      </c>
      <c r="U10" s="136"/>
      <c r="V10" s="58"/>
      <c r="W10" s="115" t="s">
        <v>734</v>
      </c>
      <c r="X10" s="130"/>
      <c r="Y10" s="130"/>
      <c r="Z10" s="116" t="s">
        <v>764</v>
      </c>
      <c r="AA10" s="129" t="s">
        <v>735</v>
      </c>
    </row>
    <row r="11" spans="1:27" ht="27" customHeight="1" x14ac:dyDescent="0.25">
      <c r="A11" s="95" t="s">
        <v>188</v>
      </c>
      <c r="B11" s="95" t="s">
        <v>189</v>
      </c>
      <c r="C11" s="114" t="s">
        <v>190</v>
      </c>
      <c r="D11" s="96">
        <v>44132</v>
      </c>
      <c r="E11" s="97">
        <v>44124</v>
      </c>
      <c r="F11" s="98" t="s">
        <v>191</v>
      </c>
      <c r="G11" s="99" t="s">
        <v>192</v>
      </c>
      <c r="H11" s="95" t="s">
        <v>193</v>
      </c>
      <c r="I11" s="100" t="s">
        <v>270</v>
      </c>
      <c r="J11" s="95" t="s">
        <v>194</v>
      </c>
      <c r="K11" s="95" t="s">
        <v>195</v>
      </c>
      <c r="L11" s="95" t="s">
        <v>196</v>
      </c>
      <c r="M11" s="95" t="s">
        <v>197</v>
      </c>
      <c r="N11" s="95" t="s">
        <v>61</v>
      </c>
      <c r="O11" s="95" t="s">
        <v>149</v>
      </c>
      <c r="P11" s="96">
        <v>44197</v>
      </c>
      <c r="Q11" s="96">
        <v>44438</v>
      </c>
      <c r="R11" s="109" t="s">
        <v>730</v>
      </c>
      <c r="S11" s="61" t="s">
        <v>537</v>
      </c>
      <c r="T11" s="101" t="s">
        <v>52</v>
      </c>
      <c r="U11" s="136"/>
      <c r="V11" s="58"/>
      <c r="W11" s="115" t="s">
        <v>734</v>
      </c>
      <c r="X11" s="130"/>
      <c r="Y11" s="130"/>
      <c r="Z11" s="116" t="s">
        <v>765</v>
      </c>
      <c r="AA11" s="129" t="s">
        <v>735</v>
      </c>
    </row>
    <row r="12" spans="1:27" ht="27" customHeight="1" x14ac:dyDescent="0.25">
      <c r="A12" s="102" t="s">
        <v>61</v>
      </c>
      <c r="B12" s="95" t="s">
        <v>141</v>
      </c>
      <c r="C12" s="114" t="s">
        <v>198</v>
      </c>
      <c r="D12" s="96">
        <v>44131</v>
      </c>
      <c r="E12" s="97">
        <v>44124</v>
      </c>
      <c r="F12" s="98" t="s">
        <v>199</v>
      </c>
      <c r="G12" s="99" t="s">
        <v>200</v>
      </c>
      <c r="H12" s="95" t="s">
        <v>201</v>
      </c>
      <c r="I12" s="100" t="s">
        <v>271</v>
      </c>
      <c r="J12" s="95" t="s">
        <v>202</v>
      </c>
      <c r="K12" s="95" t="s">
        <v>203</v>
      </c>
      <c r="L12" s="95" t="s">
        <v>204</v>
      </c>
      <c r="M12" s="95">
        <v>1</v>
      </c>
      <c r="N12" s="95" t="s">
        <v>61</v>
      </c>
      <c r="O12" s="95" t="s">
        <v>149</v>
      </c>
      <c r="P12" s="96">
        <v>44138</v>
      </c>
      <c r="Q12" s="96">
        <v>44195</v>
      </c>
      <c r="R12" s="109" t="s">
        <v>730</v>
      </c>
      <c r="S12" s="61" t="s">
        <v>537</v>
      </c>
      <c r="T12" s="101" t="s">
        <v>52</v>
      </c>
      <c r="U12" s="136"/>
      <c r="V12" s="58"/>
      <c r="W12" s="115" t="s">
        <v>734</v>
      </c>
      <c r="X12" s="130"/>
      <c r="Y12" s="130"/>
      <c r="Z12" s="116" t="s">
        <v>766</v>
      </c>
      <c r="AA12" s="129" t="s">
        <v>735</v>
      </c>
    </row>
    <row r="13" spans="1:27" ht="27" customHeight="1" x14ac:dyDescent="0.25">
      <c r="A13" s="102" t="s">
        <v>53</v>
      </c>
      <c r="B13" s="103" t="s">
        <v>218</v>
      </c>
      <c r="C13" s="114" t="s">
        <v>219</v>
      </c>
      <c r="D13" s="96">
        <v>44130</v>
      </c>
      <c r="E13" s="97">
        <v>44124</v>
      </c>
      <c r="F13" s="98" t="s">
        <v>220</v>
      </c>
      <c r="G13" s="95" t="s">
        <v>221</v>
      </c>
      <c r="H13" s="103" t="s">
        <v>222</v>
      </c>
      <c r="I13" s="100" t="s">
        <v>273</v>
      </c>
      <c r="J13" s="103" t="s">
        <v>223</v>
      </c>
      <c r="K13" s="103" t="s">
        <v>224</v>
      </c>
      <c r="L13" s="103" t="s">
        <v>225</v>
      </c>
      <c r="M13" s="121">
        <v>1</v>
      </c>
      <c r="N13" s="95" t="s">
        <v>226</v>
      </c>
      <c r="O13" s="95" t="s">
        <v>227</v>
      </c>
      <c r="P13" s="96">
        <v>44150</v>
      </c>
      <c r="Q13" s="96">
        <v>44469</v>
      </c>
      <c r="R13" s="109" t="s">
        <v>730</v>
      </c>
      <c r="S13" s="61" t="s">
        <v>537</v>
      </c>
      <c r="T13" s="122" t="s">
        <v>736</v>
      </c>
      <c r="U13" s="137">
        <f>4/4</f>
        <v>1</v>
      </c>
      <c r="V13" s="123" t="s">
        <v>747</v>
      </c>
      <c r="W13" s="124" t="s">
        <v>745</v>
      </c>
      <c r="X13" s="124" t="s">
        <v>52</v>
      </c>
      <c r="Y13" s="125" t="s">
        <v>278</v>
      </c>
      <c r="Z13" s="116" t="s">
        <v>752</v>
      </c>
      <c r="AA13" s="129" t="s">
        <v>742</v>
      </c>
    </row>
    <row r="14" spans="1:27" ht="27" customHeight="1" x14ac:dyDescent="0.25">
      <c r="A14" s="95" t="s">
        <v>228</v>
      </c>
      <c r="B14" s="95" t="s">
        <v>151</v>
      </c>
      <c r="C14" s="114" t="s">
        <v>229</v>
      </c>
      <c r="D14" s="96">
        <v>44132</v>
      </c>
      <c r="E14" s="97">
        <v>44124</v>
      </c>
      <c r="F14" s="98" t="s">
        <v>230</v>
      </c>
      <c r="G14" s="95" t="s">
        <v>231</v>
      </c>
      <c r="H14" s="95" t="s">
        <v>232</v>
      </c>
      <c r="I14" s="100" t="s">
        <v>274</v>
      </c>
      <c r="J14" s="95" t="s">
        <v>233</v>
      </c>
      <c r="K14" s="95" t="s">
        <v>234</v>
      </c>
      <c r="L14" s="95" t="s">
        <v>235</v>
      </c>
      <c r="M14" s="95">
        <v>1</v>
      </c>
      <c r="N14" s="95" t="s">
        <v>51</v>
      </c>
      <c r="O14" s="95" t="s">
        <v>236</v>
      </c>
      <c r="P14" s="96">
        <v>44150</v>
      </c>
      <c r="Q14" s="96">
        <v>44469</v>
      </c>
      <c r="R14" s="109" t="s">
        <v>730</v>
      </c>
      <c r="S14" s="61" t="s">
        <v>537</v>
      </c>
      <c r="T14" s="101" t="s">
        <v>52</v>
      </c>
      <c r="U14" s="136"/>
      <c r="V14" s="58"/>
      <c r="W14" s="115" t="s">
        <v>734</v>
      </c>
      <c r="X14" s="130"/>
      <c r="Y14" s="130"/>
      <c r="Z14" s="116" t="s">
        <v>738</v>
      </c>
      <c r="AA14" s="129" t="s">
        <v>735</v>
      </c>
    </row>
    <row r="15" spans="1:27" ht="27" customHeight="1" x14ac:dyDescent="0.25">
      <c r="A15" s="95" t="s">
        <v>228</v>
      </c>
      <c r="B15" s="95" t="s">
        <v>151</v>
      </c>
      <c r="C15" s="114" t="s">
        <v>237</v>
      </c>
      <c r="D15" s="96">
        <v>44132</v>
      </c>
      <c r="E15" s="97">
        <v>44124</v>
      </c>
      <c r="F15" s="98" t="s">
        <v>238</v>
      </c>
      <c r="G15" s="95" t="s">
        <v>239</v>
      </c>
      <c r="H15" s="95" t="s">
        <v>240</v>
      </c>
      <c r="I15" s="100" t="s">
        <v>275</v>
      </c>
      <c r="J15" s="103" t="s">
        <v>241</v>
      </c>
      <c r="K15" s="95" t="s">
        <v>242</v>
      </c>
      <c r="L15" s="95" t="s">
        <v>243</v>
      </c>
      <c r="M15" s="95">
        <v>1</v>
      </c>
      <c r="N15" s="95" t="s">
        <v>280</v>
      </c>
      <c r="O15" s="95" t="s">
        <v>283</v>
      </c>
      <c r="P15" s="96">
        <v>44197</v>
      </c>
      <c r="Q15" s="96">
        <v>44469</v>
      </c>
      <c r="R15" s="109" t="s">
        <v>730</v>
      </c>
      <c r="S15" s="61" t="s">
        <v>537</v>
      </c>
      <c r="T15" s="122" t="s">
        <v>748</v>
      </c>
      <c r="U15" s="137">
        <v>1</v>
      </c>
      <c r="V15" s="123" t="s">
        <v>737</v>
      </c>
      <c r="W15" s="124" t="s">
        <v>749</v>
      </c>
      <c r="X15" s="124" t="s">
        <v>52</v>
      </c>
      <c r="Y15" s="124" t="s">
        <v>278</v>
      </c>
      <c r="Z15" s="116" t="s">
        <v>753</v>
      </c>
      <c r="AA15" s="129" t="s">
        <v>742</v>
      </c>
    </row>
    <row r="16" spans="1:27" ht="27" customHeight="1" x14ac:dyDescent="0.25">
      <c r="A16" s="95" t="s">
        <v>228</v>
      </c>
      <c r="B16" s="95" t="s">
        <v>151</v>
      </c>
      <c r="C16" s="114" t="s">
        <v>244</v>
      </c>
      <c r="D16" s="96">
        <v>44132</v>
      </c>
      <c r="E16" s="97">
        <v>44124</v>
      </c>
      <c r="F16" s="98" t="s">
        <v>245</v>
      </c>
      <c r="G16" s="95" t="s">
        <v>246</v>
      </c>
      <c r="H16" s="95" t="s">
        <v>247</v>
      </c>
      <c r="I16" s="100" t="s">
        <v>276</v>
      </c>
      <c r="J16" s="103" t="s">
        <v>248</v>
      </c>
      <c r="K16" s="95" t="s">
        <v>249</v>
      </c>
      <c r="L16" s="95" t="s">
        <v>250</v>
      </c>
      <c r="M16" s="95" t="s">
        <v>251</v>
      </c>
      <c r="N16" s="95" t="s">
        <v>280</v>
      </c>
      <c r="O16" s="95" t="s">
        <v>252</v>
      </c>
      <c r="P16" s="96">
        <v>44197</v>
      </c>
      <c r="Q16" s="96">
        <v>44469</v>
      </c>
      <c r="R16" s="109" t="s">
        <v>730</v>
      </c>
      <c r="S16" s="61" t="s">
        <v>537</v>
      </c>
      <c r="T16" s="122" t="s">
        <v>750</v>
      </c>
      <c r="U16" s="137"/>
      <c r="V16" s="123" t="s">
        <v>746</v>
      </c>
      <c r="W16" s="124" t="s">
        <v>751</v>
      </c>
      <c r="X16" s="124" t="s">
        <v>52</v>
      </c>
      <c r="Y16" s="124" t="s">
        <v>278</v>
      </c>
      <c r="Z16" s="116" t="s">
        <v>754</v>
      </c>
      <c r="AA16" s="129" t="s">
        <v>742</v>
      </c>
    </row>
    <row r="17" spans="1:27" ht="27" customHeight="1" x14ac:dyDescent="0.25">
      <c r="A17" s="95" t="s">
        <v>228</v>
      </c>
      <c r="B17" s="95" t="s">
        <v>151</v>
      </c>
      <c r="C17" s="114" t="s">
        <v>253</v>
      </c>
      <c r="D17" s="96">
        <v>44132</v>
      </c>
      <c r="E17" s="97">
        <v>44124</v>
      </c>
      <c r="F17" s="98" t="s">
        <v>254</v>
      </c>
      <c r="G17" s="95" t="s">
        <v>255</v>
      </c>
      <c r="H17" s="95" t="s">
        <v>256</v>
      </c>
      <c r="I17" s="100" t="s">
        <v>277</v>
      </c>
      <c r="J17" s="103" t="s">
        <v>257</v>
      </c>
      <c r="K17" s="95" t="s">
        <v>258</v>
      </c>
      <c r="L17" s="95" t="s">
        <v>259</v>
      </c>
      <c r="M17" s="95">
        <v>1</v>
      </c>
      <c r="N17" s="95" t="s">
        <v>158</v>
      </c>
      <c r="O17" s="95" t="s">
        <v>252</v>
      </c>
      <c r="P17" s="96">
        <v>44134</v>
      </c>
      <c r="Q17" s="96">
        <v>44469</v>
      </c>
      <c r="R17" s="109" t="s">
        <v>730</v>
      </c>
      <c r="S17" s="61" t="s">
        <v>537</v>
      </c>
      <c r="T17" s="101" t="s">
        <v>52</v>
      </c>
      <c r="U17" s="136"/>
      <c r="V17" s="25"/>
      <c r="W17" s="115" t="s">
        <v>734</v>
      </c>
      <c r="X17" s="130"/>
      <c r="Y17" s="130"/>
      <c r="Z17" s="116" t="s">
        <v>767</v>
      </c>
      <c r="AA17" s="129" t="s">
        <v>735</v>
      </c>
    </row>
    <row r="18" spans="1:27" ht="41.25" customHeight="1" x14ac:dyDescent="0.25">
      <c r="A18" s="102" t="s">
        <v>61</v>
      </c>
      <c r="B18" s="95" t="s">
        <v>141</v>
      </c>
      <c r="C18" s="114" t="s">
        <v>142</v>
      </c>
      <c r="D18" s="96">
        <v>44131</v>
      </c>
      <c r="E18" s="97">
        <v>44124</v>
      </c>
      <c r="F18" s="104" t="s">
        <v>143</v>
      </c>
      <c r="G18" s="103" t="s">
        <v>144</v>
      </c>
      <c r="H18" s="95" t="s">
        <v>145</v>
      </c>
      <c r="I18" s="100" t="s">
        <v>266</v>
      </c>
      <c r="J18" s="95" t="s">
        <v>146</v>
      </c>
      <c r="K18" s="95" t="s">
        <v>147</v>
      </c>
      <c r="L18" s="95" t="s">
        <v>148</v>
      </c>
      <c r="M18" s="95">
        <v>1</v>
      </c>
      <c r="N18" s="95" t="s">
        <v>61</v>
      </c>
      <c r="O18" s="95" t="s">
        <v>149</v>
      </c>
      <c r="P18" s="96">
        <v>44138</v>
      </c>
      <c r="Q18" s="96">
        <v>44348</v>
      </c>
      <c r="R18" s="110" t="s">
        <v>703</v>
      </c>
      <c r="S18" s="61" t="s">
        <v>537</v>
      </c>
      <c r="T18" s="57"/>
      <c r="U18" s="136"/>
      <c r="V18" s="58"/>
      <c r="W18" s="130"/>
      <c r="X18" s="130"/>
      <c r="Y18" s="130"/>
      <c r="Z18" s="116" t="s">
        <v>739</v>
      </c>
      <c r="AA18" s="117" t="s">
        <v>740</v>
      </c>
    </row>
    <row r="19" spans="1:27" ht="112.5" customHeight="1" x14ac:dyDescent="0.25">
      <c r="A19" s="21" t="s">
        <v>583</v>
      </c>
      <c r="B19" s="21" t="s">
        <v>584</v>
      </c>
      <c r="C19" s="21" t="s">
        <v>707</v>
      </c>
      <c r="D19" s="105">
        <v>44523</v>
      </c>
      <c r="E19" s="105">
        <v>44516</v>
      </c>
      <c r="F19" s="23" t="s">
        <v>76</v>
      </c>
      <c r="G19" s="55" t="s">
        <v>591</v>
      </c>
      <c r="H19" s="21" t="s">
        <v>586</v>
      </c>
      <c r="I19" s="21" t="s">
        <v>539</v>
      </c>
      <c r="J19" s="21" t="s">
        <v>580</v>
      </c>
      <c r="K19" s="21" t="s">
        <v>581</v>
      </c>
      <c r="L19" s="21" t="s">
        <v>582</v>
      </c>
      <c r="M19" s="21">
        <v>1</v>
      </c>
      <c r="N19" s="21" t="s">
        <v>61</v>
      </c>
      <c r="O19" s="21" t="s">
        <v>149</v>
      </c>
      <c r="P19" s="113">
        <v>44531</v>
      </c>
      <c r="Q19" s="113">
        <v>44592</v>
      </c>
      <c r="R19" s="41" t="s">
        <v>780</v>
      </c>
      <c r="S19" s="61"/>
      <c r="T19" s="24" t="s">
        <v>768</v>
      </c>
      <c r="U19" s="136">
        <v>1</v>
      </c>
      <c r="V19" s="142" t="s">
        <v>729</v>
      </c>
      <c r="W19" s="132" t="s">
        <v>769</v>
      </c>
      <c r="X19" s="130" t="s">
        <v>52</v>
      </c>
      <c r="Y19" s="130" t="s">
        <v>278</v>
      </c>
      <c r="Z19" s="116" t="s">
        <v>741</v>
      </c>
      <c r="AA19" s="129" t="s">
        <v>742</v>
      </c>
    </row>
    <row r="20" spans="1:27" ht="157.5" customHeight="1" x14ac:dyDescent="0.25">
      <c r="A20" s="21" t="s">
        <v>583</v>
      </c>
      <c r="B20" s="21" t="s">
        <v>584</v>
      </c>
      <c r="C20" s="21" t="s">
        <v>708</v>
      </c>
      <c r="D20" s="105">
        <v>44523</v>
      </c>
      <c r="E20" s="105">
        <v>44516</v>
      </c>
      <c r="F20" s="23" t="s">
        <v>593</v>
      </c>
      <c r="G20" s="55" t="s">
        <v>592</v>
      </c>
      <c r="H20" s="21" t="s">
        <v>585</v>
      </c>
      <c r="I20" s="21" t="s">
        <v>540</v>
      </c>
      <c r="J20" s="21" t="s">
        <v>587</v>
      </c>
      <c r="K20" s="21" t="s">
        <v>589</v>
      </c>
      <c r="L20" s="21" t="s">
        <v>590</v>
      </c>
      <c r="M20" s="21">
        <v>1</v>
      </c>
      <c r="N20" s="21" t="s">
        <v>158</v>
      </c>
      <c r="O20" s="21" t="s">
        <v>588</v>
      </c>
      <c r="P20" s="135">
        <v>44531</v>
      </c>
      <c r="Q20" s="135">
        <v>44620</v>
      </c>
      <c r="R20" s="133" t="s">
        <v>780</v>
      </c>
      <c r="S20" s="131"/>
      <c r="T20" s="160" t="s">
        <v>809</v>
      </c>
      <c r="U20" s="136">
        <v>1</v>
      </c>
      <c r="V20" s="58" t="s">
        <v>795</v>
      </c>
      <c r="W20" s="132" t="s">
        <v>810</v>
      </c>
      <c r="X20" s="130" t="s">
        <v>52</v>
      </c>
      <c r="Y20" s="130" t="s">
        <v>278</v>
      </c>
      <c r="Z20" s="146" t="s">
        <v>818</v>
      </c>
      <c r="AA20" s="129" t="s">
        <v>838</v>
      </c>
    </row>
    <row r="21" spans="1:27" ht="169.5" customHeight="1" x14ac:dyDescent="0.25">
      <c r="A21" s="21" t="s">
        <v>583</v>
      </c>
      <c r="B21" s="21" t="s">
        <v>584</v>
      </c>
      <c r="C21" s="21" t="s">
        <v>709</v>
      </c>
      <c r="D21" s="105">
        <v>44523</v>
      </c>
      <c r="E21" s="105">
        <v>44516</v>
      </c>
      <c r="F21" s="111" t="s">
        <v>541</v>
      </c>
      <c r="G21" s="55" t="s">
        <v>594</v>
      </c>
      <c r="H21" s="21" t="s">
        <v>595</v>
      </c>
      <c r="I21" s="21" t="s">
        <v>542</v>
      </c>
      <c r="J21" s="21" t="s">
        <v>596</v>
      </c>
      <c r="K21" s="21" t="s">
        <v>597</v>
      </c>
      <c r="L21" s="21" t="s">
        <v>598</v>
      </c>
      <c r="M21" s="21">
        <v>1</v>
      </c>
      <c r="N21" s="21" t="s">
        <v>599</v>
      </c>
      <c r="O21" s="21" t="s">
        <v>308</v>
      </c>
      <c r="P21" s="113">
        <v>44531</v>
      </c>
      <c r="Q21" s="113">
        <v>44591</v>
      </c>
      <c r="R21" s="133" t="s">
        <v>780</v>
      </c>
      <c r="S21" s="61"/>
      <c r="T21" s="24" t="s">
        <v>770</v>
      </c>
      <c r="U21" s="136">
        <v>1</v>
      </c>
      <c r="V21" s="35" t="s">
        <v>732</v>
      </c>
      <c r="W21" s="132" t="s">
        <v>771</v>
      </c>
      <c r="X21" s="130" t="s">
        <v>52</v>
      </c>
      <c r="Y21" s="130" t="s">
        <v>278</v>
      </c>
      <c r="Z21" s="146" t="s">
        <v>744</v>
      </c>
      <c r="AA21" s="129" t="s">
        <v>819</v>
      </c>
    </row>
    <row r="22" spans="1:27" ht="213.75" customHeight="1" x14ac:dyDescent="0.25">
      <c r="A22" s="21" t="s">
        <v>601</v>
      </c>
      <c r="B22" s="21" t="s">
        <v>602</v>
      </c>
      <c r="C22" s="21" t="s">
        <v>710</v>
      </c>
      <c r="D22" s="105">
        <v>44523</v>
      </c>
      <c r="E22" s="105">
        <v>44516</v>
      </c>
      <c r="F22" s="23" t="s">
        <v>77</v>
      </c>
      <c r="G22" s="55" t="s">
        <v>600</v>
      </c>
      <c r="H22" s="21" t="s">
        <v>603</v>
      </c>
      <c r="I22" s="21" t="s">
        <v>543</v>
      </c>
      <c r="J22" s="21" t="s">
        <v>604</v>
      </c>
      <c r="K22" s="23" t="s">
        <v>605</v>
      </c>
      <c r="L22" s="23" t="s">
        <v>606</v>
      </c>
      <c r="M22" s="21">
        <v>1</v>
      </c>
      <c r="N22" s="21" t="s">
        <v>607</v>
      </c>
      <c r="O22" s="21" t="s">
        <v>608</v>
      </c>
      <c r="P22" s="135">
        <v>44531</v>
      </c>
      <c r="Q22" s="34">
        <v>44742</v>
      </c>
      <c r="R22" s="41"/>
      <c r="S22" s="61"/>
      <c r="T22" s="150" t="s">
        <v>848</v>
      </c>
      <c r="U22" s="152">
        <f>0.5/1</f>
        <v>0.5</v>
      </c>
      <c r="V22" s="148" t="s">
        <v>849</v>
      </c>
      <c r="W22" s="132" t="s">
        <v>811</v>
      </c>
      <c r="X22" s="153" t="s">
        <v>790</v>
      </c>
      <c r="Y22" s="130" t="s">
        <v>278</v>
      </c>
      <c r="Z22" s="146" t="s">
        <v>843</v>
      </c>
      <c r="AA22" s="129" t="s">
        <v>842</v>
      </c>
    </row>
    <row r="23" spans="1:27" ht="196.5" customHeight="1" x14ac:dyDescent="0.25">
      <c r="A23" s="21" t="s">
        <v>601</v>
      </c>
      <c r="B23" s="21" t="s">
        <v>602</v>
      </c>
      <c r="C23" s="21" t="s">
        <v>711</v>
      </c>
      <c r="D23" s="105">
        <v>44523</v>
      </c>
      <c r="E23" s="105">
        <v>44516</v>
      </c>
      <c r="F23" s="23" t="s">
        <v>544</v>
      </c>
      <c r="G23" s="55" t="s">
        <v>609</v>
      </c>
      <c r="H23" s="21" t="s">
        <v>610</v>
      </c>
      <c r="I23" s="21" t="s">
        <v>545</v>
      </c>
      <c r="J23" s="21" t="s">
        <v>611</v>
      </c>
      <c r="K23" s="23" t="s">
        <v>612</v>
      </c>
      <c r="L23" s="23" t="s">
        <v>613</v>
      </c>
      <c r="M23" s="21">
        <v>1</v>
      </c>
      <c r="N23" s="21" t="s">
        <v>607</v>
      </c>
      <c r="O23" s="21" t="s">
        <v>608</v>
      </c>
      <c r="P23" s="135">
        <v>44532</v>
      </c>
      <c r="Q23" s="34">
        <v>44742</v>
      </c>
      <c r="R23" s="41"/>
      <c r="S23" s="61"/>
      <c r="T23" s="147" t="s">
        <v>844</v>
      </c>
      <c r="U23" s="152">
        <f>0.5/1</f>
        <v>0.5</v>
      </c>
      <c r="V23" s="148" t="s">
        <v>845</v>
      </c>
      <c r="W23" s="132" t="s">
        <v>789</v>
      </c>
      <c r="X23" s="153" t="s">
        <v>790</v>
      </c>
      <c r="Y23" s="130" t="s">
        <v>278</v>
      </c>
      <c r="Z23" s="146" t="s">
        <v>846</v>
      </c>
      <c r="AA23" s="129" t="s">
        <v>847</v>
      </c>
    </row>
    <row r="24" spans="1:27" ht="177" customHeight="1" x14ac:dyDescent="0.25">
      <c r="A24" s="21" t="s">
        <v>601</v>
      </c>
      <c r="B24" s="21" t="s">
        <v>602</v>
      </c>
      <c r="C24" s="21" t="s">
        <v>712</v>
      </c>
      <c r="D24" s="105">
        <v>44523</v>
      </c>
      <c r="E24" s="105">
        <v>44516</v>
      </c>
      <c r="F24" s="23" t="s">
        <v>78</v>
      </c>
      <c r="G24" s="55" t="s">
        <v>614</v>
      </c>
      <c r="H24" s="21" t="s">
        <v>615</v>
      </c>
      <c r="I24" s="21" t="s">
        <v>546</v>
      </c>
      <c r="J24" s="21" t="s">
        <v>704</v>
      </c>
      <c r="K24" s="23" t="s">
        <v>705</v>
      </c>
      <c r="L24" s="23" t="s">
        <v>706</v>
      </c>
      <c r="M24" s="50">
        <v>1</v>
      </c>
      <c r="N24" s="21" t="s">
        <v>607</v>
      </c>
      <c r="O24" s="21" t="s">
        <v>608</v>
      </c>
      <c r="P24" s="135">
        <v>44562</v>
      </c>
      <c r="Q24" s="34">
        <v>44864</v>
      </c>
      <c r="R24" s="41"/>
      <c r="S24" s="61"/>
      <c r="T24" s="147" t="s">
        <v>850</v>
      </c>
      <c r="U24" s="154">
        <f>0.6*100%</f>
        <v>0.6</v>
      </c>
      <c r="V24" s="148" t="s">
        <v>851</v>
      </c>
      <c r="W24" s="132" t="s">
        <v>812</v>
      </c>
      <c r="X24" s="153" t="s">
        <v>791</v>
      </c>
      <c r="Y24" s="130" t="s">
        <v>278</v>
      </c>
      <c r="Z24" s="146" t="s">
        <v>852</v>
      </c>
      <c r="AA24" s="131" t="s">
        <v>853</v>
      </c>
    </row>
    <row r="25" spans="1:27" ht="142.5" customHeight="1" x14ac:dyDescent="0.25">
      <c r="A25" s="21" t="s">
        <v>618</v>
      </c>
      <c r="B25" s="21" t="s">
        <v>619</v>
      </c>
      <c r="C25" s="21" t="s">
        <v>713</v>
      </c>
      <c r="D25" s="105">
        <v>44523</v>
      </c>
      <c r="E25" s="105">
        <v>44516</v>
      </c>
      <c r="F25" s="23" t="s">
        <v>79</v>
      </c>
      <c r="G25" s="55" t="s">
        <v>616</v>
      </c>
      <c r="H25" s="21" t="s">
        <v>617</v>
      </c>
      <c r="I25" s="21" t="s">
        <v>547</v>
      </c>
      <c r="J25" s="21" t="s">
        <v>620</v>
      </c>
      <c r="K25" s="23" t="s">
        <v>622</v>
      </c>
      <c r="L25" s="23" t="s">
        <v>623</v>
      </c>
      <c r="M25" s="50">
        <v>1</v>
      </c>
      <c r="N25" s="21" t="s">
        <v>170</v>
      </c>
      <c r="O25" s="21" t="s">
        <v>621</v>
      </c>
      <c r="P25" s="135">
        <v>44531</v>
      </c>
      <c r="Q25" s="34">
        <v>44771</v>
      </c>
      <c r="R25" s="41"/>
      <c r="S25" s="61"/>
      <c r="T25" s="57" t="s">
        <v>762</v>
      </c>
      <c r="U25" s="154">
        <f>(1/1)</f>
        <v>1</v>
      </c>
      <c r="V25" s="58" t="s">
        <v>772</v>
      </c>
      <c r="W25" s="132" t="s">
        <v>784</v>
      </c>
      <c r="X25" s="130" t="s">
        <v>52</v>
      </c>
      <c r="Y25" s="130" t="s">
        <v>278</v>
      </c>
      <c r="Z25" s="146" t="s">
        <v>820</v>
      </c>
      <c r="AA25" s="129" t="s">
        <v>857</v>
      </c>
    </row>
    <row r="26" spans="1:27" ht="108" customHeight="1" x14ac:dyDescent="0.25">
      <c r="A26" s="21" t="s">
        <v>601</v>
      </c>
      <c r="B26" s="21" t="s">
        <v>602</v>
      </c>
      <c r="C26" s="21" t="s">
        <v>714</v>
      </c>
      <c r="D26" s="105">
        <v>44523</v>
      </c>
      <c r="E26" s="105">
        <v>44516</v>
      </c>
      <c r="F26" s="23" t="s">
        <v>548</v>
      </c>
      <c r="G26" s="55" t="s">
        <v>624</v>
      </c>
      <c r="H26" s="21" t="s">
        <v>625</v>
      </c>
      <c r="I26" s="21" t="s">
        <v>549</v>
      </c>
      <c r="J26" s="21" t="s">
        <v>626</v>
      </c>
      <c r="K26" s="23" t="s">
        <v>627</v>
      </c>
      <c r="L26" s="23" t="s">
        <v>628</v>
      </c>
      <c r="M26" s="21">
        <v>1</v>
      </c>
      <c r="N26" s="21" t="s">
        <v>629</v>
      </c>
      <c r="O26" s="21" t="s">
        <v>664</v>
      </c>
      <c r="P26" s="135">
        <v>44593</v>
      </c>
      <c r="Q26" s="135">
        <v>44650</v>
      </c>
      <c r="R26" s="133" t="s">
        <v>780</v>
      </c>
      <c r="S26" s="61"/>
      <c r="T26" s="57" t="s">
        <v>755</v>
      </c>
      <c r="U26" s="136">
        <v>1</v>
      </c>
      <c r="V26" s="142" t="s">
        <v>756</v>
      </c>
      <c r="W26" s="132" t="s">
        <v>761</v>
      </c>
      <c r="X26" s="130" t="s">
        <v>52</v>
      </c>
      <c r="Y26" s="130" t="s">
        <v>278</v>
      </c>
      <c r="Z26" s="146" t="s">
        <v>821</v>
      </c>
      <c r="AA26" s="129" t="s">
        <v>742</v>
      </c>
    </row>
    <row r="27" spans="1:27" ht="123" customHeight="1" x14ac:dyDescent="0.25">
      <c r="A27" s="21" t="s">
        <v>583</v>
      </c>
      <c r="B27" s="21" t="s">
        <v>584</v>
      </c>
      <c r="C27" s="21" t="s">
        <v>715</v>
      </c>
      <c r="D27" s="105">
        <v>44523</v>
      </c>
      <c r="E27" s="105">
        <v>44516</v>
      </c>
      <c r="F27" s="23" t="s">
        <v>550</v>
      </c>
      <c r="G27" s="55" t="s">
        <v>630</v>
      </c>
      <c r="H27" s="21" t="s">
        <v>636</v>
      </c>
      <c r="I27" s="21" t="s">
        <v>551</v>
      </c>
      <c r="J27" s="21" t="s">
        <v>631</v>
      </c>
      <c r="K27" s="23" t="s">
        <v>633</v>
      </c>
      <c r="L27" s="23" t="s">
        <v>634</v>
      </c>
      <c r="M27" s="21">
        <v>1</v>
      </c>
      <c r="N27" s="21" t="s">
        <v>662</v>
      </c>
      <c r="O27" s="21" t="s">
        <v>632</v>
      </c>
      <c r="P27" s="135">
        <v>44531</v>
      </c>
      <c r="Q27" s="34">
        <v>44742</v>
      </c>
      <c r="R27" s="133" t="s">
        <v>780</v>
      </c>
      <c r="S27" s="61"/>
      <c r="T27" s="57" t="s">
        <v>776</v>
      </c>
      <c r="U27" s="136">
        <v>1</v>
      </c>
      <c r="V27" s="142" t="s">
        <v>757</v>
      </c>
      <c r="W27" s="132" t="s">
        <v>806</v>
      </c>
      <c r="X27" s="130" t="s">
        <v>52</v>
      </c>
      <c r="Y27" s="130" t="s">
        <v>278</v>
      </c>
      <c r="Z27" s="146" t="s">
        <v>822</v>
      </c>
      <c r="AA27" s="129" t="s">
        <v>742</v>
      </c>
    </row>
    <row r="28" spans="1:27" ht="165" customHeight="1" x14ac:dyDescent="0.25">
      <c r="A28" s="21" t="s">
        <v>618</v>
      </c>
      <c r="B28" s="21" t="s">
        <v>619</v>
      </c>
      <c r="C28" s="21" t="s">
        <v>716</v>
      </c>
      <c r="D28" s="105">
        <v>44523</v>
      </c>
      <c r="E28" s="105">
        <v>44516</v>
      </c>
      <c r="F28" s="23" t="s">
        <v>552</v>
      </c>
      <c r="G28" s="55" t="s">
        <v>635</v>
      </c>
      <c r="H28" s="21" t="s">
        <v>637</v>
      </c>
      <c r="I28" s="21" t="s">
        <v>553</v>
      </c>
      <c r="J28" s="21" t="s">
        <v>638</v>
      </c>
      <c r="K28" s="23" t="s">
        <v>639</v>
      </c>
      <c r="L28" s="23" t="s">
        <v>640</v>
      </c>
      <c r="M28" s="50">
        <v>1</v>
      </c>
      <c r="N28" s="21" t="s">
        <v>170</v>
      </c>
      <c r="O28" s="21" t="s">
        <v>621</v>
      </c>
      <c r="P28" s="135">
        <v>44531</v>
      </c>
      <c r="Q28" s="34">
        <v>44742</v>
      </c>
      <c r="R28" s="133" t="s">
        <v>780</v>
      </c>
      <c r="S28" s="61"/>
      <c r="T28" s="57" t="s">
        <v>783</v>
      </c>
      <c r="U28" s="143">
        <f>2/2</f>
        <v>1</v>
      </c>
      <c r="V28" s="58" t="s">
        <v>758</v>
      </c>
      <c r="W28" s="132" t="s">
        <v>785</v>
      </c>
      <c r="X28" s="130" t="s">
        <v>52</v>
      </c>
      <c r="Y28" s="130" t="s">
        <v>278</v>
      </c>
      <c r="Z28" s="146" t="s">
        <v>823</v>
      </c>
      <c r="AA28" s="129" t="s">
        <v>742</v>
      </c>
    </row>
    <row r="29" spans="1:27" ht="232.5" customHeight="1" x14ac:dyDescent="0.25">
      <c r="A29" s="21" t="s">
        <v>53</v>
      </c>
      <c r="B29" s="21" t="s">
        <v>642</v>
      </c>
      <c r="C29" s="21" t="s">
        <v>717</v>
      </c>
      <c r="D29" s="105">
        <v>44523</v>
      </c>
      <c r="E29" s="105">
        <v>44516</v>
      </c>
      <c r="F29" s="145" t="s">
        <v>554</v>
      </c>
      <c r="G29" s="55" t="s">
        <v>641</v>
      </c>
      <c r="H29" s="21" t="s">
        <v>643</v>
      </c>
      <c r="I29" s="21" t="s">
        <v>555</v>
      </c>
      <c r="J29" s="21" t="s">
        <v>644</v>
      </c>
      <c r="K29" s="23" t="s">
        <v>639</v>
      </c>
      <c r="L29" s="23" t="s">
        <v>646</v>
      </c>
      <c r="M29" s="50">
        <v>1</v>
      </c>
      <c r="N29" s="21" t="s">
        <v>53</v>
      </c>
      <c r="O29" s="21" t="s">
        <v>645</v>
      </c>
      <c r="P29" s="135">
        <v>44531</v>
      </c>
      <c r="Q29" s="34">
        <v>44742</v>
      </c>
      <c r="R29" s="133" t="s">
        <v>780</v>
      </c>
      <c r="S29" s="61"/>
      <c r="T29" s="160" t="s">
        <v>835</v>
      </c>
      <c r="U29" s="162">
        <v>1</v>
      </c>
      <c r="V29" s="163" t="s">
        <v>834</v>
      </c>
      <c r="W29" s="132" t="s">
        <v>813</v>
      </c>
      <c r="X29" s="130" t="s">
        <v>52</v>
      </c>
      <c r="Y29" s="130" t="s">
        <v>278</v>
      </c>
      <c r="Z29" s="146" t="s">
        <v>836</v>
      </c>
      <c r="AA29" s="129" t="s">
        <v>837</v>
      </c>
    </row>
    <row r="30" spans="1:27" ht="162" customHeight="1" x14ac:dyDescent="0.25">
      <c r="A30" s="21" t="s">
        <v>601</v>
      </c>
      <c r="B30" s="21" t="s">
        <v>602</v>
      </c>
      <c r="C30" s="21" t="s">
        <v>718</v>
      </c>
      <c r="D30" s="105">
        <v>44523</v>
      </c>
      <c r="E30" s="105">
        <v>44516</v>
      </c>
      <c r="F30" s="23" t="s">
        <v>556</v>
      </c>
      <c r="G30" s="55" t="s">
        <v>647</v>
      </c>
      <c r="H30" s="21" t="s">
        <v>648</v>
      </c>
      <c r="I30" s="21" t="s">
        <v>557</v>
      </c>
      <c r="J30" s="21" t="s">
        <v>649</v>
      </c>
      <c r="K30" s="23" t="s">
        <v>650</v>
      </c>
      <c r="L30" s="23" t="s">
        <v>651</v>
      </c>
      <c r="M30" s="21">
        <v>1</v>
      </c>
      <c r="N30" s="21" t="s">
        <v>607</v>
      </c>
      <c r="O30" s="21" t="s">
        <v>608</v>
      </c>
      <c r="P30" s="149">
        <v>44531</v>
      </c>
      <c r="Q30" s="149">
        <v>44681</v>
      </c>
      <c r="R30" s="133"/>
      <c r="S30" s="61"/>
      <c r="T30" s="147" t="s">
        <v>854</v>
      </c>
      <c r="U30" s="156">
        <v>1</v>
      </c>
      <c r="V30" s="148" t="s">
        <v>855</v>
      </c>
      <c r="W30" s="132" t="s">
        <v>792</v>
      </c>
      <c r="X30" s="153" t="s">
        <v>793</v>
      </c>
      <c r="Y30" s="130" t="s">
        <v>278</v>
      </c>
      <c r="Z30" s="146" t="s">
        <v>856</v>
      </c>
      <c r="AA30" s="129" t="s">
        <v>858</v>
      </c>
    </row>
    <row r="31" spans="1:27" ht="99" customHeight="1" x14ac:dyDescent="0.25">
      <c r="A31" s="21" t="s">
        <v>601</v>
      </c>
      <c r="B31" s="21" t="s">
        <v>602</v>
      </c>
      <c r="C31" s="21" t="s">
        <v>719</v>
      </c>
      <c r="D31" s="105">
        <v>44523</v>
      </c>
      <c r="E31" s="105">
        <v>44516</v>
      </c>
      <c r="F31" s="23" t="s">
        <v>558</v>
      </c>
      <c r="G31" s="55" t="s">
        <v>652</v>
      </c>
      <c r="H31" s="21" t="s">
        <v>653</v>
      </c>
      <c r="I31" s="21" t="s">
        <v>559</v>
      </c>
      <c r="J31" s="21" t="s">
        <v>654</v>
      </c>
      <c r="K31" s="23" t="s">
        <v>655</v>
      </c>
      <c r="L31" s="23" t="s">
        <v>656</v>
      </c>
      <c r="M31" s="50">
        <v>1</v>
      </c>
      <c r="N31" s="21" t="s">
        <v>607</v>
      </c>
      <c r="O31" s="21" t="s">
        <v>608</v>
      </c>
      <c r="P31" s="149">
        <v>44713</v>
      </c>
      <c r="Q31" s="34">
        <v>44865</v>
      </c>
      <c r="R31" s="41"/>
      <c r="S31" s="61"/>
      <c r="T31" s="150" t="s">
        <v>794</v>
      </c>
      <c r="U31" s="157" t="s">
        <v>52</v>
      </c>
      <c r="V31" s="151" t="s">
        <v>54</v>
      </c>
      <c r="W31" s="132" t="s">
        <v>814</v>
      </c>
      <c r="X31" s="130" t="s">
        <v>52</v>
      </c>
      <c r="Y31" s="130" t="s">
        <v>278</v>
      </c>
      <c r="Z31" s="146" t="s">
        <v>824</v>
      </c>
    </row>
    <row r="32" spans="1:27" ht="123" customHeight="1" x14ac:dyDescent="0.25">
      <c r="A32" s="21" t="s">
        <v>188</v>
      </c>
      <c r="B32" s="21" t="s">
        <v>151</v>
      </c>
      <c r="C32" s="21" t="s">
        <v>720</v>
      </c>
      <c r="D32" s="105">
        <v>44523</v>
      </c>
      <c r="E32" s="105">
        <v>44516</v>
      </c>
      <c r="F32" s="23" t="s">
        <v>560</v>
      </c>
      <c r="G32" s="55" t="s">
        <v>657</v>
      </c>
      <c r="H32" s="21" t="s">
        <v>658</v>
      </c>
      <c r="I32" s="21" t="s">
        <v>561</v>
      </c>
      <c r="J32" s="21" t="s">
        <v>659</v>
      </c>
      <c r="K32" s="23" t="s">
        <v>660</v>
      </c>
      <c r="L32" s="23" t="s">
        <v>661</v>
      </c>
      <c r="M32" s="21">
        <v>1</v>
      </c>
      <c r="N32" s="21" t="s">
        <v>663</v>
      </c>
      <c r="O32" s="21" t="s">
        <v>665</v>
      </c>
      <c r="P32" s="135">
        <v>44530</v>
      </c>
      <c r="Q32" s="34">
        <v>44742</v>
      </c>
      <c r="R32" s="133" t="s">
        <v>780</v>
      </c>
      <c r="S32" s="61"/>
      <c r="T32" s="57" t="s">
        <v>778</v>
      </c>
      <c r="U32" s="143">
        <v>1</v>
      </c>
      <c r="V32" s="142" t="s">
        <v>777</v>
      </c>
      <c r="W32" s="132" t="s">
        <v>807</v>
      </c>
      <c r="X32" s="130" t="s">
        <v>52</v>
      </c>
      <c r="Y32" s="130" t="s">
        <v>278</v>
      </c>
      <c r="Z32" s="146" t="s">
        <v>825</v>
      </c>
      <c r="AA32" s="129" t="s">
        <v>742</v>
      </c>
    </row>
    <row r="33" spans="1:27" ht="159" customHeight="1" x14ac:dyDescent="0.25">
      <c r="A33" s="21" t="s">
        <v>188</v>
      </c>
      <c r="B33" s="21" t="s">
        <v>151</v>
      </c>
      <c r="C33" s="21" t="s">
        <v>721</v>
      </c>
      <c r="D33" s="105">
        <v>44523</v>
      </c>
      <c r="E33" s="105">
        <v>44516</v>
      </c>
      <c r="F33" s="23" t="s">
        <v>562</v>
      </c>
      <c r="G33" s="55" t="s">
        <v>666</v>
      </c>
      <c r="H33" s="21" t="s">
        <v>667</v>
      </c>
      <c r="I33" s="21" t="s">
        <v>563</v>
      </c>
      <c r="J33" s="21" t="s">
        <v>668</v>
      </c>
      <c r="K33" s="23" t="s">
        <v>671</v>
      </c>
      <c r="L33" s="23" t="s">
        <v>672</v>
      </c>
      <c r="M33" s="21">
        <v>7</v>
      </c>
      <c r="N33" s="21" t="s">
        <v>669</v>
      </c>
      <c r="O33" s="21" t="s">
        <v>670</v>
      </c>
      <c r="P33" s="135">
        <v>44562</v>
      </c>
      <c r="Q33" s="34">
        <v>44771</v>
      </c>
      <c r="R33" s="133" t="s">
        <v>780</v>
      </c>
      <c r="S33" s="61"/>
      <c r="T33" s="57" t="s">
        <v>796</v>
      </c>
      <c r="U33" s="155">
        <f>5/7</f>
        <v>0.7142857142857143</v>
      </c>
      <c r="V33" s="142" t="s">
        <v>797</v>
      </c>
      <c r="W33" s="132" t="s">
        <v>799</v>
      </c>
      <c r="X33" s="153" t="s">
        <v>798</v>
      </c>
      <c r="Y33" s="130" t="s">
        <v>278</v>
      </c>
      <c r="Z33" s="146" t="s">
        <v>826</v>
      </c>
      <c r="AA33" s="146" t="s">
        <v>827</v>
      </c>
    </row>
    <row r="34" spans="1:27" ht="122.25" customHeight="1" x14ac:dyDescent="0.25">
      <c r="A34" s="21" t="s">
        <v>188</v>
      </c>
      <c r="B34" s="21" t="s">
        <v>151</v>
      </c>
      <c r="C34" s="21" t="s">
        <v>722</v>
      </c>
      <c r="D34" s="105">
        <v>44523</v>
      </c>
      <c r="E34" s="105">
        <v>44516</v>
      </c>
      <c r="F34" s="23" t="s">
        <v>564</v>
      </c>
      <c r="G34" s="55" t="s">
        <v>673</v>
      </c>
      <c r="H34" s="21" t="s">
        <v>667</v>
      </c>
      <c r="I34" s="21" t="s">
        <v>565</v>
      </c>
      <c r="J34" s="21" t="s">
        <v>668</v>
      </c>
      <c r="K34" s="23" t="s">
        <v>671</v>
      </c>
      <c r="L34" s="23" t="s">
        <v>672</v>
      </c>
      <c r="M34" s="21">
        <v>7</v>
      </c>
      <c r="N34" s="21" t="s">
        <v>669</v>
      </c>
      <c r="O34" s="21" t="s">
        <v>670</v>
      </c>
      <c r="P34" s="135">
        <v>44562</v>
      </c>
      <c r="Q34" s="34">
        <v>44771</v>
      </c>
      <c r="R34" s="133" t="s">
        <v>780</v>
      </c>
      <c r="S34" s="61"/>
      <c r="T34" s="57" t="s">
        <v>800</v>
      </c>
      <c r="U34" s="155">
        <f>5/7</f>
        <v>0.7142857142857143</v>
      </c>
      <c r="V34" s="142" t="s">
        <v>797</v>
      </c>
      <c r="W34" s="132" t="s">
        <v>801</v>
      </c>
      <c r="X34" s="153" t="s">
        <v>798</v>
      </c>
      <c r="Y34" s="130" t="s">
        <v>278</v>
      </c>
      <c r="Z34" s="116"/>
      <c r="AA34" s="61" t="s">
        <v>743</v>
      </c>
    </row>
    <row r="35" spans="1:27" ht="195.75" customHeight="1" x14ac:dyDescent="0.25">
      <c r="A35" s="21" t="s">
        <v>53</v>
      </c>
      <c r="B35" s="21" t="s">
        <v>642</v>
      </c>
      <c r="C35" s="21" t="s">
        <v>723</v>
      </c>
      <c r="D35" s="105">
        <v>44523</v>
      </c>
      <c r="E35" s="105">
        <v>44516</v>
      </c>
      <c r="F35" s="145" t="s">
        <v>566</v>
      </c>
      <c r="G35" s="55" t="s">
        <v>674</v>
      </c>
      <c r="H35" s="21" t="s">
        <v>675</v>
      </c>
      <c r="I35" s="21" t="s">
        <v>567</v>
      </c>
      <c r="J35" s="21" t="s">
        <v>676</v>
      </c>
      <c r="K35" s="23" t="s">
        <v>677</v>
      </c>
      <c r="L35" s="23" t="s">
        <v>678</v>
      </c>
      <c r="M35" s="21">
        <v>7</v>
      </c>
      <c r="N35" s="21" t="s">
        <v>53</v>
      </c>
      <c r="O35" s="21" t="s">
        <v>645</v>
      </c>
      <c r="P35" s="135">
        <v>44578</v>
      </c>
      <c r="Q35" s="34">
        <v>44771</v>
      </c>
      <c r="R35" s="133" t="s">
        <v>780</v>
      </c>
      <c r="S35" s="61"/>
      <c r="T35" s="160" t="s">
        <v>839</v>
      </c>
      <c r="U35" s="247">
        <f>7/7</f>
        <v>1</v>
      </c>
      <c r="V35" s="248" t="s">
        <v>840</v>
      </c>
      <c r="W35" s="132" t="s">
        <v>815</v>
      </c>
      <c r="X35" s="153" t="s">
        <v>808</v>
      </c>
      <c r="Y35" s="130" t="s">
        <v>278</v>
      </c>
      <c r="Z35" s="116" t="s">
        <v>841</v>
      </c>
      <c r="AA35" s="129" t="s">
        <v>742</v>
      </c>
    </row>
    <row r="36" spans="1:27" ht="114" customHeight="1" x14ac:dyDescent="0.25">
      <c r="A36" s="21" t="s">
        <v>188</v>
      </c>
      <c r="B36" s="21" t="s">
        <v>151</v>
      </c>
      <c r="C36" s="21" t="s">
        <v>724</v>
      </c>
      <c r="D36" s="105">
        <v>44523</v>
      </c>
      <c r="E36" s="105">
        <v>44516</v>
      </c>
      <c r="F36" s="23" t="s">
        <v>568</v>
      </c>
      <c r="G36" s="55" t="s">
        <v>679</v>
      </c>
      <c r="H36" s="21" t="s">
        <v>680</v>
      </c>
      <c r="I36" s="21" t="s">
        <v>569</v>
      </c>
      <c r="J36" s="21" t="s">
        <v>681</v>
      </c>
      <c r="K36" s="23" t="s">
        <v>682</v>
      </c>
      <c r="L36" s="23" t="s">
        <v>683</v>
      </c>
      <c r="M36" s="21">
        <v>1</v>
      </c>
      <c r="N36" s="21" t="s">
        <v>669</v>
      </c>
      <c r="O36" s="21" t="s">
        <v>670</v>
      </c>
      <c r="P36" s="135">
        <v>44562</v>
      </c>
      <c r="Q36" s="34">
        <v>44771</v>
      </c>
      <c r="R36" s="133" t="s">
        <v>780</v>
      </c>
      <c r="S36" s="61"/>
      <c r="T36" s="57" t="s">
        <v>802</v>
      </c>
      <c r="U36" s="136">
        <v>1</v>
      </c>
      <c r="V36" s="142" t="s">
        <v>803</v>
      </c>
      <c r="W36" s="132" t="s">
        <v>804</v>
      </c>
      <c r="X36" s="130" t="s">
        <v>805</v>
      </c>
      <c r="Y36" s="130" t="s">
        <v>278</v>
      </c>
      <c r="Z36" s="146" t="s">
        <v>828</v>
      </c>
      <c r="AA36" s="129" t="s">
        <v>742</v>
      </c>
    </row>
    <row r="37" spans="1:27" ht="179.25" customHeight="1" x14ac:dyDescent="0.25">
      <c r="A37" s="21" t="s">
        <v>188</v>
      </c>
      <c r="B37" s="21" t="s">
        <v>151</v>
      </c>
      <c r="C37" s="21" t="s">
        <v>725</v>
      </c>
      <c r="D37" s="105">
        <v>44523</v>
      </c>
      <c r="E37" s="105">
        <v>44516</v>
      </c>
      <c r="F37" s="23" t="s">
        <v>570</v>
      </c>
      <c r="G37" s="55" t="s">
        <v>684</v>
      </c>
      <c r="H37" s="21" t="s">
        <v>685</v>
      </c>
      <c r="I37" s="21" t="s">
        <v>571</v>
      </c>
      <c r="J37" s="21" t="s">
        <v>686</v>
      </c>
      <c r="K37" s="23" t="s">
        <v>687</v>
      </c>
      <c r="L37" s="23" t="s">
        <v>688</v>
      </c>
      <c r="M37" s="21">
        <v>1</v>
      </c>
      <c r="N37" s="21" t="s">
        <v>669</v>
      </c>
      <c r="O37" s="21" t="s">
        <v>670</v>
      </c>
      <c r="P37" s="135">
        <v>44531</v>
      </c>
      <c r="Q37" s="34">
        <v>44865</v>
      </c>
      <c r="R37" s="133" t="s">
        <v>780</v>
      </c>
      <c r="S37" s="61"/>
      <c r="T37" s="57" t="s">
        <v>816</v>
      </c>
      <c r="U37" s="136">
        <v>1</v>
      </c>
      <c r="V37" s="142" t="s">
        <v>731</v>
      </c>
      <c r="W37" s="132" t="s">
        <v>817</v>
      </c>
      <c r="X37" s="130" t="s">
        <v>52</v>
      </c>
      <c r="Y37" s="130" t="s">
        <v>278</v>
      </c>
      <c r="Z37" s="146" t="s">
        <v>829</v>
      </c>
      <c r="AA37" s="161" t="s">
        <v>830</v>
      </c>
    </row>
    <row r="38" spans="1:27" ht="170.25" customHeight="1" x14ac:dyDescent="0.25">
      <c r="A38" s="21" t="s">
        <v>618</v>
      </c>
      <c r="B38" s="21" t="s">
        <v>619</v>
      </c>
      <c r="C38" s="21" t="s">
        <v>726</v>
      </c>
      <c r="D38" s="105">
        <v>44523</v>
      </c>
      <c r="E38" s="105">
        <v>44516</v>
      </c>
      <c r="F38" s="23" t="s">
        <v>572</v>
      </c>
      <c r="G38" s="55" t="s">
        <v>689</v>
      </c>
      <c r="H38" s="21" t="s">
        <v>690</v>
      </c>
      <c r="I38" s="21" t="s">
        <v>573</v>
      </c>
      <c r="J38" s="21" t="s">
        <v>691</v>
      </c>
      <c r="K38" s="23" t="s">
        <v>692</v>
      </c>
      <c r="L38" s="23" t="s">
        <v>693</v>
      </c>
      <c r="M38" s="21">
        <v>1</v>
      </c>
      <c r="N38" s="21" t="s">
        <v>170</v>
      </c>
      <c r="O38" s="21" t="s">
        <v>621</v>
      </c>
      <c r="P38" s="135">
        <v>44576</v>
      </c>
      <c r="Q38" s="128">
        <v>44771</v>
      </c>
      <c r="R38" s="133" t="s">
        <v>780</v>
      </c>
      <c r="S38" s="61"/>
      <c r="T38" s="57" t="s">
        <v>759</v>
      </c>
      <c r="U38" s="136">
        <v>1</v>
      </c>
      <c r="V38" s="142" t="s">
        <v>760</v>
      </c>
      <c r="W38" s="132" t="s">
        <v>786</v>
      </c>
      <c r="X38" s="130" t="s">
        <v>52</v>
      </c>
      <c r="Y38" s="130" t="s">
        <v>278</v>
      </c>
      <c r="Z38" s="146" t="s">
        <v>832</v>
      </c>
      <c r="AA38" s="159" t="s">
        <v>833</v>
      </c>
    </row>
    <row r="39" spans="1:27" ht="75" customHeight="1" x14ac:dyDescent="0.25">
      <c r="A39" s="21" t="s">
        <v>188</v>
      </c>
      <c r="B39" s="21" t="s">
        <v>151</v>
      </c>
      <c r="C39" s="21" t="s">
        <v>727</v>
      </c>
      <c r="D39" s="105">
        <v>44523</v>
      </c>
      <c r="E39" s="105">
        <v>44516</v>
      </c>
      <c r="F39" s="23" t="s">
        <v>574</v>
      </c>
      <c r="G39" s="55" t="s">
        <v>694</v>
      </c>
      <c r="H39" s="21" t="s">
        <v>695</v>
      </c>
      <c r="I39" s="21" t="s">
        <v>575</v>
      </c>
      <c r="J39" s="21" t="s">
        <v>696</v>
      </c>
      <c r="K39" s="23" t="s">
        <v>697</v>
      </c>
      <c r="L39" s="23" t="s">
        <v>698</v>
      </c>
      <c r="M39" s="21">
        <v>1</v>
      </c>
      <c r="N39" s="21" t="s">
        <v>669</v>
      </c>
      <c r="O39" s="21" t="s">
        <v>670</v>
      </c>
      <c r="P39" s="135">
        <v>44531</v>
      </c>
      <c r="Q39" s="128">
        <v>44865</v>
      </c>
      <c r="R39" s="133" t="s">
        <v>780</v>
      </c>
      <c r="S39" s="61"/>
      <c r="T39" s="57" t="s">
        <v>774</v>
      </c>
      <c r="U39" s="136">
        <v>1</v>
      </c>
      <c r="V39" s="142" t="s">
        <v>775</v>
      </c>
      <c r="W39" s="132" t="s">
        <v>779</v>
      </c>
      <c r="X39" s="130" t="s">
        <v>52</v>
      </c>
      <c r="Y39" s="130" t="s">
        <v>278</v>
      </c>
      <c r="Z39" s="146" t="s">
        <v>831</v>
      </c>
      <c r="AA39" s="129" t="s">
        <v>742</v>
      </c>
    </row>
    <row r="40" spans="1:27" ht="89.25" customHeight="1" x14ac:dyDescent="0.25">
      <c r="A40" s="21" t="s">
        <v>618</v>
      </c>
      <c r="B40" s="21" t="s">
        <v>619</v>
      </c>
      <c r="C40" s="21" t="s">
        <v>728</v>
      </c>
      <c r="D40" s="105">
        <v>44523</v>
      </c>
      <c r="E40" s="105">
        <v>44516</v>
      </c>
      <c r="F40" s="23" t="s">
        <v>576</v>
      </c>
      <c r="G40" s="55" t="s">
        <v>701</v>
      </c>
      <c r="H40" s="21" t="s">
        <v>699</v>
      </c>
      <c r="I40" s="21" t="s">
        <v>577</v>
      </c>
      <c r="J40" s="21" t="s">
        <v>700</v>
      </c>
      <c r="K40" s="23" t="s">
        <v>702</v>
      </c>
      <c r="L40" s="23" t="s">
        <v>693</v>
      </c>
      <c r="M40" s="21">
        <v>1</v>
      </c>
      <c r="N40" s="21" t="s">
        <v>170</v>
      </c>
      <c r="O40" s="21" t="s">
        <v>621</v>
      </c>
      <c r="P40" s="135">
        <v>44576</v>
      </c>
      <c r="Q40" s="128">
        <v>44771</v>
      </c>
      <c r="R40" s="133" t="s">
        <v>780</v>
      </c>
      <c r="S40" s="61"/>
      <c r="T40" s="57" t="s">
        <v>787</v>
      </c>
      <c r="U40" s="158">
        <v>1</v>
      </c>
      <c r="V40" s="142" t="s">
        <v>760</v>
      </c>
      <c r="W40" s="132" t="s">
        <v>788</v>
      </c>
      <c r="X40" s="130" t="s">
        <v>52</v>
      </c>
      <c r="Y40" s="130" t="s">
        <v>278</v>
      </c>
      <c r="Z40" s="146" t="s">
        <v>832</v>
      </c>
      <c r="AA40" s="159" t="s">
        <v>833</v>
      </c>
    </row>
    <row r="41" spans="1:27" ht="28.5" customHeight="1" x14ac:dyDescent="0.25">
      <c r="A41" s="21"/>
      <c r="B41" s="21"/>
      <c r="C41" s="23"/>
      <c r="D41" s="21"/>
      <c r="E41" s="21"/>
      <c r="F41" s="21"/>
      <c r="G41" s="23"/>
      <c r="H41" s="21"/>
      <c r="I41" s="55"/>
      <c r="J41" s="21"/>
      <c r="K41" s="23"/>
      <c r="L41" s="23"/>
      <c r="M41" s="21"/>
      <c r="N41" s="21"/>
      <c r="O41" s="21"/>
      <c r="P41" s="21"/>
      <c r="Q41" s="21"/>
      <c r="R41" s="41"/>
      <c r="S41" s="61"/>
      <c r="T41" s="57"/>
      <c r="U41" s="136"/>
      <c r="V41" s="58"/>
      <c r="W41" s="63"/>
      <c r="X41" s="59"/>
      <c r="Y41" s="59"/>
      <c r="Z41" s="116"/>
      <c r="AA41" s="61"/>
    </row>
    <row r="42" spans="1:27" ht="28.5" customHeight="1" x14ac:dyDescent="0.25">
      <c r="A42" s="21"/>
      <c r="B42" s="21"/>
      <c r="C42" s="23"/>
      <c r="D42" s="21"/>
      <c r="E42" s="21"/>
      <c r="F42" s="21"/>
      <c r="G42" s="23"/>
      <c r="H42" s="21"/>
      <c r="I42" s="55"/>
      <c r="J42" s="21"/>
      <c r="K42" s="23"/>
      <c r="L42" s="23"/>
      <c r="M42" s="21"/>
      <c r="N42" s="21"/>
      <c r="O42" s="21"/>
      <c r="P42" s="21"/>
      <c r="Q42" s="21"/>
      <c r="R42" s="41"/>
      <c r="S42" s="61"/>
      <c r="T42" s="57"/>
      <c r="U42" s="136"/>
      <c r="V42" s="58"/>
      <c r="W42" s="63"/>
      <c r="X42" s="59"/>
      <c r="Y42" s="59"/>
      <c r="Z42" s="116"/>
      <c r="AA42" s="61"/>
    </row>
    <row r="43" spans="1:27" ht="28.5" customHeight="1" x14ac:dyDescent="0.25">
      <c r="A43" s="27"/>
      <c r="B43" s="27"/>
      <c r="C43" s="28"/>
      <c r="D43" s="27"/>
      <c r="E43" s="27"/>
      <c r="F43" s="27"/>
      <c r="G43" s="28"/>
      <c r="H43" s="27"/>
      <c r="I43" s="106"/>
      <c r="J43" s="27"/>
      <c r="K43" s="28"/>
      <c r="L43" s="28"/>
      <c r="M43" s="27"/>
      <c r="N43" s="27"/>
      <c r="O43" s="27"/>
      <c r="P43" s="27"/>
      <c r="Q43" s="27"/>
      <c r="R43" s="107"/>
      <c r="S43" s="108"/>
      <c r="T43" s="89"/>
      <c r="U43" s="134"/>
      <c r="V43" s="89"/>
      <c r="W43" s="89"/>
      <c r="X43" s="89"/>
      <c r="Y43" s="89"/>
      <c r="Z43" s="126"/>
      <c r="AA43" s="108"/>
    </row>
    <row r="44" spans="1:27" ht="28.5" customHeight="1" x14ac:dyDescent="0.25">
      <c r="A44" s="27"/>
      <c r="B44" s="27"/>
      <c r="C44" s="27"/>
      <c r="D44" s="27"/>
      <c r="E44" s="27"/>
      <c r="F44" s="27"/>
      <c r="G44" s="28"/>
      <c r="Z44" s="127"/>
    </row>
    <row r="45" spans="1:27" ht="28.5" customHeight="1" x14ac:dyDescent="0.25">
      <c r="A45" s="180" t="s">
        <v>32</v>
      </c>
      <c r="B45" s="181"/>
      <c r="C45" s="181"/>
      <c r="D45" s="181"/>
      <c r="E45" s="181"/>
      <c r="F45" s="181"/>
      <c r="G45" s="182"/>
    </row>
    <row r="46" spans="1:27" ht="28.5" customHeight="1" x14ac:dyDescent="0.25">
      <c r="A46" s="119" t="s">
        <v>43</v>
      </c>
      <c r="B46" s="119" t="s">
        <v>33</v>
      </c>
      <c r="C46" s="180" t="s">
        <v>44</v>
      </c>
      <c r="D46" s="182"/>
      <c r="E46" s="30" t="s">
        <v>34</v>
      </c>
      <c r="F46" s="30" t="s">
        <v>121</v>
      </c>
      <c r="G46" s="119" t="s">
        <v>35</v>
      </c>
    </row>
    <row r="47" spans="1:27" ht="30" customHeight="1" x14ac:dyDescent="0.25">
      <c r="A47" s="31" t="s">
        <v>120</v>
      </c>
      <c r="B47" s="40">
        <v>44139</v>
      </c>
      <c r="C47" s="164" t="s">
        <v>125</v>
      </c>
      <c r="D47" s="165"/>
      <c r="E47" s="39" t="s">
        <v>122</v>
      </c>
      <c r="F47" s="5" t="s">
        <v>123</v>
      </c>
      <c r="G47" s="54" t="s">
        <v>124</v>
      </c>
    </row>
    <row r="48" spans="1:27" ht="28.5" customHeight="1" x14ac:dyDescent="0.25">
      <c r="A48" s="31" t="s">
        <v>578</v>
      </c>
      <c r="B48" s="144">
        <v>44525</v>
      </c>
      <c r="C48" s="164" t="s">
        <v>579</v>
      </c>
      <c r="D48" s="165"/>
      <c r="E48" s="39" t="s">
        <v>122</v>
      </c>
      <c r="F48" s="5" t="s">
        <v>123</v>
      </c>
      <c r="G48" s="54" t="s">
        <v>773</v>
      </c>
    </row>
    <row r="49" spans="1:21" s="4" customFormat="1" ht="28.5" customHeight="1" x14ac:dyDescent="0.25">
      <c r="A49" s="31"/>
      <c r="B49" s="31"/>
      <c r="C49" s="164"/>
      <c r="D49" s="165"/>
      <c r="E49" s="120"/>
      <c r="F49" s="33"/>
      <c r="G49" s="31"/>
      <c r="U49" s="140"/>
    </row>
    <row r="50" spans="1:21" s="4" customFormat="1" ht="28.5" customHeight="1" x14ac:dyDescent="0.25">
      <c r="A50" s="31"/>
      <c r="B50" s="31"/>
      <c r="C50" s="164"/>
      <c r="D50" s="165"/>
      <c r="E50" s="120"/>
      <c r="F50" s="33"/>
      <c r="G50" s="31"/>
      <c r="U50" s="140"/>
    </row>
    <row r="51" spans="1:21" s="4" customFormat="1" ht="28.5" customHeight="1" x14ac:dyDescent="0.25">
      <c r="A51" s="31"/>
      <c r="B51" s="31"/>
      <c r="C51" s="164"/>
      <c r="D51" s="165"/>
      <c r="E51" s="120"/>
      <c r="F51" s="33"/>
      <c r="G51" s="31"/>
      <c r="U51" s="140"/>
    </row>
    <row r="52" spans="1:21" s="4" customFormat="1" ht="28.5" customHeight="1" x14ac:dyDescent="0.25">
      <c r="A52" s="31"/>
      <c r="B52" s="31"/>
      <c r="C52" s="164"/>
      <c r="D52" s="165"/>
      <c r="E52" s="120"/>
      <c r="F52" s="33"/>
      <c r="G52" s="31"/>
      <c r="U52" s="140"/>
    </row>
  </sheetData>
  <autoFilter ref="A8:AA40" xr:uid="{ED64E083-6514-4396-8776-543511CF382B}"/>
  <mergeCells count="44">
    <mergeCell ref="A7:A8"/>
    <mergeCell ref="B7:B8"/>
    <mergeCell ref="C7:C8"/>
    <mergeCell ref="A1:B2"/>
    <mergeCell ref="D1:AA1"/>
    <mergeCell ref="D2:S2"/>
    <mergeCell ref="V2:Y2"/>
    <mergeCell ref="A3:S6"/>
    <mergeCell ref="T3:AA3"/>
    <mergeCell ref="T4:V4"/>
    <mergeCell ref="W4:Y4"/>
    <mergeCell ref="Z4:AA4"/>
    <mergeCell ref="T5:V6"/>
    <mergeCell ref="D7:D8"/>
    <mergeCell ref="E7:E8"/>
    <mergeCell ref="L7:L8"/>
    <mergeCell ref="M7:M8"/>
    <mergeCell ref="N7:O7"/>
    <mergeCell ref="J7:J8"/>
    <mergeCell ref="K7:K8"/>
    <mergeCell ref="F7:F8"/>
    <mergeCell ref="G7:G8"/>
    <mergeCell ref="H7:H8"/>
    <mergeCell ref="W5:Y6"/>
    <mergeCell ref="Z5:AA6"/>
    <mergeCell ref="C52:D52"/>
    <mergeCell ref="X7:X8"/>
    <mergeCell ref="Y7:Y8"/>
    <mergeCell ref="Z7:Z8"/>
    <mergeCell ref="AA7:AA8"/>
    <mergeCell ref="A45:G45"/>
    <mergeCell ref="C46:D46"/>
    <mergeCell ref="P7:Q7"/>
    <mergeCell ref="R7:R8"/>
    <mergeCell ref="S7:S8"/>
    <mergeCell ref="T7:T8"/>
    <mergeCell ref="V7:V8"/>
    <mergeCell ref="W7:W8"/>
    <mergeCell ref="I7:I8"/>
    <mergeCell ref="C47:D47"/>
    <mergeCell ref="C48:D48"/>
    <mergeCell ref="C49:D49"/>
    <mergeCell ref="C50:D50"/>
    <mergeCell ref="C51:D51"/>
  </mergeCells>
  <dataValidations count="8">
    <dataValidation type="date" allowBlank="1" showInputMessage="1" errorTitle="Entrada no válida" error="Por favor escriba una fecha válida (AAAA/MM/DD)" promptTitle="Ingrese una fecha (AAAA/MM/DD)" sqref="P19:Q21 P22:P23 P25:P30" xr:uid="{B3E9158B-0524-4838-8E8B-5D93CC4B2FD6}">
      <formula1>1900/1/1</formula1>
      <formula2>3000/1/1</formula2>
    </dataValidation>
    <dataValidation type="list" allowBlank="1" showInputMessage="1" showErrorMessage="1" sqref="T43:X43" xr:uid="{2A7C23F6-4349-49D6-B288-ECC31E63569C}">
      <formula1>#REF!</formula1>
    </dataValidation>
    <dataValidation allowBlank="1" showInputMessage="1" showErrorMessage="1" promptTitle="Análisis de causa" prompt="Las causas deben ser coherentes con el hallazgo  y claras en su redacción" sqref="H10" xr:uid="{31569BF6-086B-47E9-BE7F-4A7FCEB24161}"/>
    <dataValidation allowBlank="1" showInputMessage="1" showErrorMessage="1" promptTitle="Acciones a emprendes" prompt="Las acciones deben estar enfocadas a eliminar la causa detectada, debe ser realizable en un período de tiempo no superior a doce (12) meses" sqref="J10" xr:uid="{9B0C4A32-730C-49EC-874A-BC7477AACAF1}"/>
    <dataValidation allowBlank="1" showInputMessage="1" showErrorMessage="1" promptTitle="Indicador" prompt="Aplicable, coherente y medible" sqref="K10:L10" xr:uid="{B8A1C59C-48EB-4CEA-80F4-592BA32333EA}"/>
    <dataValidation type="textLength" allowBlank="1" showInputMessage="1" showErrorMessage="1" errorTitle="Entrada no válida" error="Escriba un texto  Maximo 100 Caracteres" promptTitle="Cualquier contenido Maximo 100 Caracteres" sqref="K9" xr:uid="{107A0DDE-8D43-4CB1-A45E-8DD75A11CD27}">
      <formula1>0</formula1>
      <formula2>100</formula2>
    </dataValidation>
    <dataValidation type="textLength" allowBlank="1" showInputMessage="1" showErrorMessage="1" errorTitle="Entrada no válida" error="Escriba un texto  Maximo 200 Caracteres" promptTitle="Cualquier contenido Maximo 200 Caracteres" sqref="L9" xr:uid="{065F45CC-01FF-4523-A7E0-85933F902410}">
      <formula1>0</formula1>
      <formula2>200</formula2>
    </dataValidation>
    <dataValidation type="textLength" allowBlank="1" showInputMessage="1" showErrorMessage="1" errorTitle="Entrada no válida" error="Escriba un texto  Maximo 500 Caracteres" promptTitle="Cualquier contenido Maximo 500 Caracteres" sqref="H9 J9" xr:uid="{FF42240B-28BA-4C49-9E48-FB692CFC0BFA}">
      <formula1>0</formula1>
      <formula2>500</formula2>
    </dataValidation>
  </dataValidations>
  <hyperlinks>
    <hyperlink ref="V19" r:id="rId1" xr:uid="{1207BFB9-D174-4921-AD3D-F19FD92A9871}"/>
    <hyperlink ref="V21" r:id="rId2" xr:uid="{D633C01C-1BE0-4932-B907-DC8793661520}"/>
    <hyperlink ref="V33" r:id="rId3" xr:uid="{53EC8440-C8F2-4C9C-92E5-9BC01CD5B359}"/>
    <hyperlink ref="V36" r:id="rId4" xr:uid="{17F8E9E8-E863-43DE-B0D7-D5C9AC3117E2}"/>
    <hyperlink ref="V37" r:id="rId5" xr:uid="{E619ABD1-AE13-43DA-8CB5-C1FD23817D64}"/>
    <hyperlink ref="V13" r:id="rId6" xr:uid="{C8F0DF0C-3099-4EF2-9C4A-569CA690EDE5}"/>
    <hyperlink ref="V15" r:id="rId7" xr:uid="{3F416F11-D1BB-4A8F-9028-10419E5A1543}"/>
    <hyperlink ref="V16" r:id="rId8" xr:uid="{13F629E5-6A7A-4F03-AC02-148151584EB3}"/>
    <hyperlink ref="V26" r:id="rId9" xr:uid="{BA8AC38E-B5AD-4C45-B8A2-ACA113B58A3A}"/>
    <hyperlink ref="V32" r:id="rId10" display="https://drive.google.com/drive/u/1/folders/1R70mfAXCtydW8IoSKraR3Ohtc76HHkC8" xr:uid="{C9A41DB0-CA12-4C7C-BDA8-D303F00F155D}"/>
    <hyperlink ref="V39" r:id="rId11" xr:uid="{9462FB5A-92DC-4DC1-9DB3-3AC275BF8001}"/>
    <hyperlink ref="V27" r:id="rId12" xr:uid="{4D027C20-4EE2-450D-AD22-C0744E7E8078}"/>
    <hyperlink ref="V34" r:id="rId13" xr:uid="{6C5316FF-FDE0-4321-A2E9-13C72968C7FB}"/>
  </hyperlinks>
  <pageMargins left="0.70866141732283472" right="0.70866141732283472" top="0.74803149606299213" bottom="0.74803149606299213" header="0.31496062992125984" footer="0.31496062992125984"/>
  <pageSetup scale="20" orientation="portrait" r:id="rId14"/>
  <headerFooter>
    <oddFooter>&amp;LV2-21-10-2020</oddFooter>
  </headerFooter>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30.42578125" customWidth="1"/>
    <col min="2" max="2" width="13.140625" customWidth="1"/>
    <col min="3" max="3" width="12.28515625" customWidth="1"/>
    <col min="4" max="4" width="8" bestFit="1" customWidth="1"/>
    <col min="5" max="5" width="14.5703125" customWidth="1"/>
    <col min="6" max="6" width="11.42578125" customWidth="1"/>
    <col min="7" max="7" width="9.5703125" customWidth="1"/>
    <col min="8" max="8" width="17" bestFit="1" customWidth="1"/>
    <col min="9" max="10" width="12.85546875" bestFit="1" customWidth="1"/>
  </cols>
  <sheetData>
    <row r="3" spans="1:7" x14ac:dyDescent="0.25">
      <c r="A3" s="70" t="s">
        <v>515</v>
      </c>
      <c r="B3" s="70" t="s">
        <v>513</v>
      </c>
    </row>
    <row r="4" spans="1:7" x14ac:dyDescent="0.25">
      <c r="A4" s="70" t="s">
        <v>510</v>
      </c>
      <c r="B4" t="s">
        <v>294</v>
      </c>
      <c r="C4" t="s">
        <v>293</v>
      </c>
      <c r="D4" t="s">
        <v>116</v>
      </c>
      <c r="E4" t="s">
        <v>114</v>
      </c>
      <c r="F4" t="s">
        <v>119</v>
      </c>
      <c r="G4" t="s">
        <v>511</v>
      </c>
    </row>
    <row r="5" spans="1:7" x14ac:dyDescent="0.25">
      <c r="A5" s="71" t="s">
        <v>64</v>
      </c>
      <c r="B5" s="72"/>
      <c r="C5" s="72"/>
      <c r="D5" s="72">
        <v>3</v>
      </c>
      <c r="E5" s="72"/>
      <c r="F5" s="72"/>
      <c r="G5" s="72">
        <v>3</v>
      </c>
    </row>
    <row r="6" spans="1:7" x14ac:dyDescent="0.25">
      <c r="A6" s="71" t="s">
        <v>80</v>
      </c>
      <c r="B6" s="72"/>
      <c r="C6" s="72"/>
      <c r="D6" s="72">
        <v>1</v>
      </c>
      <c r="E6" s="72"/>
      <c r="F6" s="72"/>
      <c r="G6" s="72">
        <v>1</v>
      </c>
    </row>
    <row r="7" spans="1:7" x14ac:dyDescent="0.25">
      <c r="A7" s="71" t="s">
        <v>89</v>
      </c>
      <c r="B7" s="72">
        <v>2</v>
      </c>
      <c r="C7" s="72">
        <v>1</v>
      </c>
      <c r="D7" s="72"/>
      <c r="E7" s="72"/>
      <c r="F7" s="72"/>
      <c r="G7" s="72">
        <v>3</v>
      </c>
    </row>
    <row r="8" spans="1:7" x14ac:dyDescent="0.25">
      <c r="A8" s="71" t="s">
        <v>107</v>
      </c>
      <c r="B8" s="72"/>
      <c r="C8" s="72"/>
      <c r="D8" s="72">
        <v>1</v>
      </c>
      <c r="E8" s="72">
        <v>1</v>
      </c>
      <c r="F8" s="72"/>
      <c r="G8" s="72">
        <v>2</v>
      </c>
    </row>
    <row r="9" spans="1:7" x14ac:dyDescent="0.25">
      <c r="A9" s="71" t="s">
        <v>111</v>
      </c>
      <c r="B9" s="72">
        <v>2</v>
      </c>
      <c r="C9" s="72"/>
      <c r="D9" s="72"/>
      <c r="E9" s="72"/>
      <c r="F9" s="72"/>
      <c r="G9" s="72">
        <v>2</v>
      </c>
    </row>
    <row r="10" spans="1:7" x14ac:dyDescent="0.25">
      <c r="A10" s="71" t="s">
        <v>297</v>
      </c>
      <c r="B10" s="72">
        <v>1</v>
      </c>
      <c r="C10" s="72"/>
      <c r="D10" s="72"/>
      <c r="E10" s="72"/>
      <c r="F10" s="72"/>
      <c r="G10" s="72">
        <v>1</v>
      </c>
    </row>
    <row r="11" spans="1:7" x14ac:dyDescent="0.25">
      <c r="A11" s="71" t="s">
        <v>302</v>
      </c>
      <c r="B11" s="72">
        <v>1</v>
      </c>
      <c r="C11" s="72"/>
      <c r="D11" s="72"/>
      <c r="E11" s="72"/>
      <c r="F11" s="72">
        <v>1</v>
      </c>
      <c r="G11" s="72">
        <v>2</v>
      </c>
    </row>
    <row r="12" spans="1:7" x14ac:dyDescent="0.25">
      <c r="A12" s="71" t="s">
        <v>309</v>
      </c>
      <c r="B12" s="72"/>
      <c r="C12" s="72"/>
      <c r="D12" s="72"/>
      <c r="E12" s="72"/>
      <c r="F12" s="72">
        <v>1</v>
      </c>
      <c r="G12" s="72">
        <v>1</v>
      </c>
    </row>
    <row r="13" spans="1:7" x14ac:dyDescent="0.25">
      <c r="A13" s="71" t="s">
        <v>316</v>
      </c>
      <c r="B13" s="72"/>
      <c r="C13" s="72"/>
      <c r="D13" s="72"/>
      <c r="E13" s="72"/>
      <c r="F13" s="72">
        <v>1</v>
      </c>
      <c r="G13" s="72">
        <v>1</v>
      </c>
    </row>
    <row r="14" spans="1:7" x14ac:dyDescent="0.25">
      <c r="A14" s="71" t="s">
        <v>320</v>
      </c>
      <c r="B14" s="72"/>
      <c r="C14" s="72"/>
      <c r="D14" s="72"/>
      <c r="E14" s="72"/>
      <c r="F14" s="72">
        <v>1</v>
      </c>
      <c r="G14" s="72">
        <v>1</v>
      </c>
    </row>
    <row r="15" spans="1:7" x14ac:dyDescent="0.25">
      <c r="A15" s="71" t="s">
        <v>328</v>
      </c>
      <c r="B15" s="72">
        <v>2</v>
      </c>
      <c r="C15" s="72"/>
      <c r="D15" s="72"/>
      <c r="E15" s="72"/>
      <c r="F15" s="72"/>
      <c r="G15" s="72">
        <v>2</v>
      </c>
    </row>
    <row r="16" spans="1:7" x14ac:dyDescent="0.25">
      <c r="A16" s="71" t="s">
        <v>337</v>
      </c>
      <c r="B16" s="72">
        <v>2</v>
      </c>
      <c r="C16" s="72"/>
      <c r="D16" s="72"/>
      <c r="E16" s="72"/>
      <c r="F16" s="72">
        <v>1</v>
      </c>
      <c r="G16" s="72">
        <v>3</v>
      </c>
    </row>
    <row r="17" spans="1:9" x14ac:dyDescent="0.25">
      <c r="A17" s="71" t="s">
        <v>343</v>
      </c>
      <c r="B17" s="72"/>
      <c r="C17" s="72"/>
      <c r="D17" s="72"/>
      <c r="E17" s="72"/>
      <c r="F17" s="72">
        <v>1</v>
      </c>
      <c r="G17" s="72">
        <v>1</v>
      </c>
    </row>
    <row r="18" spans="1:9" x14ac:dyDescent="0.25">
      <c r="A18" s="71" t="s">
        <v>348</v>
      </c>
      <c r="B18" s="72">
        <v>1</v>
      </c>
      <c r="C18" s="72"/>
      <c r="D18" s="72"/>
      <c r="E18" s="72"/>
      <c r="F18" s="72">
        <v>1</v>
      </c>
      <c r="G18" s="72">
        <v>2</v>
      </c>
    </row>
    <row r="19" spans="1:9" x14ac:dyDescent="0.25">
      <c r="A19" s="71" t="s">
        <v>356</v>
      </c>
      <c r="B19" s="72">
        <v>3</v>
      </c>
      <c r="C19" s="72"/>
      <c r="D19" s="72"/>
      <c r="E19" s="72"/>
      <c r="F19" s="72">
        <v>1</v>
      </c>
      <c r="G19" s="72">
        <v>4</v>
      </c>
    </row>
    <row r="20" spans="1:9" x14ac:dyDescent="0.25">
      <c r="A20" s="71" t="s">
        <v>370</v>
      </c>
      <c r="B20" s="72">
        <v>2</v>
      </c>
      <c r="C20" s="72"/>
      <c r="D20" s="72"/>
      <c r="E20" s="72"/>
      <c r="F20" s="72"/>
      <c r="G20" s="72">
        <v>2</v>
      </c>
    </row>
    <row r="21" spans="1:9" x14ac:dyDescent="0.25">
      <c r="A21" s="71" t="s">
        <v>378</v>
      </c>
      <c r="B21" s="72">
        <v>3</v>
      </c>
      <c r="C21" s="72"/>
      <c r="D21" s="72"/>
      <c r="E21" s="72"/>
      <c r="F21" s="72"/>
      <c r="G21" s="72">
        <v>3</v>
      </c>
    </row>
    <row r="22" spans="1:9" x14ac:dyDescent="0.25">
      <c r="A22" s="71" t="s">
        <v>443</v>
      </c>
      <c r="B22" s="72">
        <v>4</v>
      </c>
      <c r="C22" s="72"/>
      <c r="D22" s="72"/>
      <c r="E22" s="72"/>
      <c r="F22" s="72"/>
      <c r="G22" s="72">
        <v>4</v>
      </c>
    </row>
    <row r="23" spans="1:9" x14ac:dyDescent="0.25">
      <c r="A23" s="71" t="s">
        <v>458</v>
      </c>
      <c r="B23" s="72">
        <v>2</v>
      </c>
      <c r="C23" s="72"/>
      <c r="D23" s="72"/>
      <c r="E23" s="72"/>
      <c r="F23" s="72"/>
      <c r="G23" s="72">
        <v>2</v>
      </c>
      <c r="H23" t="s">
        <v>294</v>
      </c>
      <c r="I23">
        <v>28</v>
      </c>
    </row>
    <row r="24" spans="1:9" x14ac:dyDescent="0.25">
      <c r="A24" s="71" t="s">
        <v>483</v>
      </c>
      <c r="B24" s="72">
        <v>3</v>
      </c>
      <c r="C24" s="72"/>
      <c r="D24" s="72"/>
      <c r="E24" s="72"/>
      <c r="F24" s="72"/>
      <c r="G24" s="72">
        <v>3</v>
      </c>
      <c r="H24" t="s">
        <v>118</v>
      </c>
      <c r="I24">
        <v>1</v>
      </c>
    </row>
    <row r="25" spans="1:9" x14ac:dyDescent="0.25">
      <c r="A25" s="71" t="s">
        <v>511</v>
      </c>
      <c r="B25" s="72">
        <v>28</v>
      </c>
      <c r="C25" s="72">
        <v>1</v>
      </c>
      <c r="D25" s="72">
        <v>5</v>
      </c>
      <c r="E25" s="72">
        <v>1</v>
      </c>
      <c r="F25" s="72">
        <v>8</v>
      </c>
      <c r="G25" s="72">
        <v>43</v>
      </c>
      <c r="H25" t="s">
        <v>116</v>
      </c>
      <c r="I25">
        <v>5</v>
      </c>
    </row>
    <row r="26" spans="1:9" x14ac:dyDescent="0.25">
      <c r="H26" t="s">
        <v>115</v>
      </c>
      <c r="I26">
        <v>1</v>
      </c>
    </row>
    <row r="27" spans="1:9" x14ac:dyDescent="0.25">
      <c r="D27">
        <f>6/7</f>
        <v>0.8571428571428571</v>
      </c>
      <c r="H27" t="s">
        <v>119</v>
      </c>
      <c r="I27">
        <v>8</v>
      </c>
    </row>
    <row r="28" spans="1:9" x14ac:dyDescent="0.25">
      <c r="D28">
        <f>93-85</f>
        <v>8</v>
      </c>
    </row>
    <row r="31" spans="1:9" x14ac:dyDescent="0.25">
      <c r="A31" s="70" t="s">
        <v>512</v>
      </c>
      <c r="B31" s="70" t="s">
        <v>513</v>
      </c>
    </row>
    <row r="32" spans="1:9" x14ac:dyDescent="0.25">
      <c r="A32" s="70" t="s">
        <v>510</v>
      </c>
      <c r="B32" t="s">
        <v>294</v>
      </c>
      <c r="C32" t="s">
        <v>116</v>
      </c>
      <c r="D32" t="s">
        <v>114</v>
      </c>
      <c r="E32" t="s">
        <v>514</v>
      </c>
      <c r="F32" t="s">
        <v>118</v>
      </c>
      <c r="G32" t="s">
        <v>530</v>
      </c>
      <c r="H32" t="s">
        <v>119</v>
      </c>
      <c r="I32" t="s">
        <v>511</v>
      </c>
    </row>
    <row r="33" spans="1:11" x14ac:dyDescent="0.25">
      <c r="A33" s="71" t="s">
        <v>64</v>
      </c>
      <c r="B33" s="72"/>
      <c r="C33" s="72">
        <v>1</v>
      </c>
      <c r="D33" s="72"/>
      <c r="E33" s="72"/>
      <c r="F33" s="72"/>
      <c r="G33" s="72"/>
      <c r="H33" s="72"/>
      <c r="I33" s="72">
        <v>1</v>
      </c>
    </row>
    <row r="34" spans="1:11" x14ac:dyDescent="0.25">
      <c r="A34" s="71" t="s">
        <v>80</v>
      </c>
      <c r="B34" s="72"/>
      <c r="C34" s="72">
        <v>1</v>
      </c>
      <c r="D34" s="72"/>
      <c r="E34" s="72"/>
      <c r="F34" s="72"/>
      <c r="G34" s="72"/>
      <c r="H34" s="72"/>
      <c r="I34" s="72">
        <v>1</v>
      </c>
    </row>
    <row r="35" spans="1:11" x14ac:dyDescent="0.25">
      <c r="A35" s="71" t="s">
        <v>89</v>
      </c>
      <c r="B35" s="72"/>
      <c r="C35" s="72"/>
      <c r="D35" s="72"/>
      <c r="E35" s="72"/>
      <c r="F35" s="72">
        <v>1</v>
      </c>
      <c r="G35" s="72"/>
      <c r="H35" s="72"/>
      <c r="I35" s="72">
        <v>1</v>
      </c>
    </row>
    <row r="36" spans="1:11" x14ac:dyDescent="0.25">
      <c r="A36" s="71" t="s">
        <v>107</v>
      </c>
      <c r="B36" s="72"/>
      <c r="C36" s="72"/>
      <c r="D36" s="72">
        <v>1</v>
      </c>
      <c r="E36" s="72"/>
      <c r="F36" s="72"/>
      <c r="G36" s="72"/>
      <c r="H36" s="72"/>
      <c r="I36" s="72">
        <v>1</v>
      </c>
    </row>
    <row r="37" spans="1:11" x14ac:dyDescent="0.25">
      <c r="A37" s="71" t="s">
        <v>111</v>
      </c>
      <c r="B37" s="72">
        <v>1</v>
      </c>
      <c r="C37" s="72"/>
      <c r="D37" s="72"/>
      <c r="E37" s="72"/>
      <c r="F37" s="72"/>
      <c r="G37" s="72"/>
      <c r="H37" s="72"/>
      <c r="I37" s="72">
        <v>1</v>
      </c>
    </row>
    <row r="38" spans="1:11" x14ac:dyDescent="0.25">
      <c r="A38" s="71" t="s">
        <v>297</v>
      </c>
      <c r="B38" s="72">
        <v>1</v>
      </c>
      <c r="C38" s="72"/>
      <c r="D38" s="72"/>
      <c r="E38" s="72"/>
      <c r="F38" s="72"/>
      <c r="G38" s="72"/>
      <c r="H38" s="72"/>
      <c r="I38" s="72">
        <v>1</v>
      </c>
    </row>
    <row r="39" spans="1:11" x14ac:dyDescent="0.25">
      <c r="A39" s="71" t="s">
        <v>302</v>
      </c>
      <c r="B39" s="72"/>
      <c r="C39" s="72"/>
      <c r="D39" s="72"/>
      <c r="E39" s="72"/>
      <c r="F39" s="72"/>
      <c r="G39" s="72">
        <v>1</v>
      </c>
      <c r="H39" s="72"/>
      <c r="I39" s="72">
        <v>1</v>
      </c>
    </row>
    <row r="40" spans="1:11" x14ac:dyDescent="0.25">
      <c r="A40" s="71" t="s">
        <v>309</v>
      </c>
      <c r="B40" s="72"/>
      <c r="C40" s="72"/>
      <c r="D40" s="72"/>
      <c r="E40" s="72"/>
      <c r="F40" s="72"/>
      <c r="G40" s="72"/>
      <c r="H40" s="72">
        <v>1</v>
      </c>
      <c r="I40" s="72">
        <v>1</v>
      </c>
    </row>
    <row r="41" spans="1:11" x14ac:dyDescent="0.25">
      <c r="A41" s="71" t="s">
        <v>316</v>
      </c>
      <c r="B41" s="72"/>
      <c r="C41" s="72"/>
      <c r="D41" s="72"/>
      <c r="E41" s="72"/>
      <c r="F41" s="72"/>
      <c r="G41" s="72"/>
      <c r="H41" s="72">
        <v>1</v>
      </c>
      <c r="I41" s="72">
        <v>1</v>
      </c>
    </row>
    <row r="42" spans="1:11" x14ac:dyDescent="0.25">
      <c r="A42" s="71" t="s">
        <v>320</v>
      </c>
      <c r="B42" s="72"/>
      <c r="C42" s="72"/>
      <c r="D42" s="72"/>
      <c r="E42" s="72"/>
      <c r="F42" s="72"/>
      <c r="G42" s="72"/>
      <c r="H42" s="72">
        <v>1</v>
      </c>
      <c r="I42" s="72">
        <v>1</v>
      </c>
    </row>
    <row r="43" spans="1:11" x14ac:dyDescent="0.25">
      <c r="A43" s="71" t="s">
        <v>328</v>
      </c>
      <c r="B43" s="72">
        <v>1</v>
      </c>
      <c r="C43" s="72"/>
      <c r="D43" s="72"/>
      <c r="E43" s="72"/>
      <c r="F43" s="72"/>
      <c r="G43" s="72"/>
      <c r="H43" s="72"/>
      <c r="I43" s="72">
        <v>1</v>
      </c>
    </row>
    <row r="44" spans="1:11" x14ac:dyDescent="0.25">
      <c r="A44" s="71" t="s">
        <v>337</v>
      </c>
      <c r="B44" s="72"/>
      <c r="C44" s="72"/>
      <c r="D44" s="72"/>
      <c r="E44" s="72"/>
      <c r="F44" s="72"/>
      <c r="G44" s="72"/>
      <c r="H44" s="72">
        <v>1</v>
      </c>
      <c r="I44" s="72">
        <v>1</v>
      </c>
    </row>
    <row r="45" spans="1:11" x14ac:dyDescent="0.25">
      <c r="A45" s="71" t="s">
        <v>343</v>
      </c>
      <c r="B45" s="72"/>
      <c r="C45" s="72"/>
      <c r="D45" s="72"/>
      <c r="E45" s="72"/>
      <c r="F45" s="72"/>
      <c r="G45" s="72"/>
      <c r="H45" s="72">
        <v>1</v>
      </c>
      <c r="I45" s="72">
        <v>1</v>
      </c>
    </row>
    <row r="46" spans="1:11" x14ac:dyDescent="0.25">
      <c r="A46" s="71" t="s">
        <v>348</v>
      </c>
      <c r="B46" s="72"/>
      <c r="C46" s="72"/>
      <c r="D46" s="72"/>
      <c r="E46" s="72"/>
      <c r="F46" s="72"/>
      <c r="G46" s="72"/>
      <c r="H46" s="72">
        <v>1</v>
      </c>
      <c r="I46" s="72">
        <v>1</v>
      </c>
    </row>
    <row r="47" spans="1:11" x14ac:dyDescent="0.25">
      <c r="A47" s="71" t="s">
        <v>356</v>
      </c>
      <c r="B47" s="72"/>
      <c r="C47" s="72"/>
      <c r="D47" s="72"/>
      <c r="E47" s="72"/>
      <c r="F47" s="72"/>
      <c r="G47" s="72"/>
      <c r="H47" s="72">
        <v>1</v>
      </c>
      <c r="I47" s="72">
        <v>1</v>
      </c>
    </row>
    <row r="48" spans="1:11" x14ac:dyDescent="0.25">
      <c r="A48" s="71" t="s">
        <v>370</v>
      </c>
      <c r="B48" s="72">
        <v>1</v>
      </c>
      <c r="C48" s="72"/>
      <c r="D48" s="72"/>
      <c r="E48" s="72"/>
      <c r="F48" s="72"/>
      <c r="G48" s="72"/>
      <c r="H48" s="72"/>
      <c r="I48" s="72">
        <v>1</v>
      </c>
      <c r="J48" t="s">
        <v>294</v>
      </c>
      <c r="K48">
        <v>8</v>
      </c>
    </row>
    <row r="49" spans="1:11" x14ac:dyDescent="0.25">
      <c r="A49" s="71" t="s">
        <v>378</v>
      </c>
      <c r="B49" s="72">
        <v>1</v>
      </c>
      <c r="C49" s="72"/>
      <c r="D49" s="72"/>
      <c r="E49" s="72"/>
      <c r="F49" s="72"/>
      <c r="G49" s="72"/>
      <c r="H49" s="72"/>
      <c r="I49" s="72">
        <v>1</v>
      </c>
      <c r="J49" t="s">
        <v>118</v>
      </c>
      <c r="K49">
        <v>1</v>
      </c>
    </row>
    <row r="50" spans="1:11" x14ac:dyDescent="0.25">
      <c r="A50" s="71" t="s">
        <v>443</v>
      </c>
      <c r="B50" s="72">
        <v>1</v>
      </c>
      <c r="C50" s="72"/>
      <c r="D50" s="72"/>
      <c r="E50" s="72"/>
      <c r="F50" s="72"/>
      <c r="G50" s="72"/>
      <c r="H50" s="72"/>
      <c r="I50" s="72">
        <v>1</v>
      </c>
      <c r="J50" t="s">
        <v>116</v>
      </c>
      <c r="K50">
        <v>2</v>
      </c>
    </row>
    <row r="51" spans="1:11" x14ac:dyDescent="0.25">
      <c r="A51" s="71" t="s">
        <v>458</v>
      </c>
      <c r="B51" s="72">
        <v>1</v>
      </c>
      <c r="C51" s="72"/>
      <c r="D51" s="72"/>
      <c r="E51" s="72"/>
      <c r="F51" s="72"/>
      <c r="G51" s="72"/>
      <c r="H51" s="72"/>
      <c r="I51" s="72">
        <v>1</v>
      </c>
      <c r="J51" t="s">
        <v>115</v>
      </c>
      <c r="K51">
        <v>1</v>
      </c>
    </row>
    <row r="52" spans="1:11" x14ac:dyDescent="0.25">
      <c r="A52" s="71" t="s">
        <v>483</v>
      </c>
      <c r="B52" s="72">
        <v>1</v>
      </c>
      <c r="C52" s="72"/>
      <c r="D52" s="72"/>
      <c r="E52" s="72"/>
      <c r="F52" s="72"/>
      <c r="G52" s="72"/>
      <c r="H52" s="72"/>
      <c r="I52" s="72">
        <v>1</v>
      </c>
      <c r="J52" t="s">
        <v>119</v>
      </c>
      <c r="K52">
        <v>8</v>
      </c>
    </row>
    <row r="53" spans="1:11" x14ac:dyDescent="0.25">
      <c r="A53" s="71" t="s">
        <v>511</v>
      </c>
      <c r="B53" s="72">
        <v>8</v>
      </c>
      <c r="C53" s="72">
        <v>2</v>
      </c>
      <c r="D53" s="72">
        <v>1</v>
      </c>
      <c r="E53" s="72"/>
      <c r="F53" s="72">
        <v>1</v>
      </c>
      <c r="G53" s="72">
        <v>1</v>
      </c>
      <c r="H53" s="72">
        <v>7</v>
      </c>
      <c r="I53" s="72">
        <v>20</v>
      </c>
    </row>
    <row r="55" spans="1:11" x14ac:dyDescent="0.25">
      <c r="C55">
        <f>2/3</f>
        <v>0.66666666666666663</v>
      </c>
    </row>
    <row r="57" spans="1:11" x14ac:dyDescent="0.25">
      <c r="A57" s="70" t="s">
        <v>12</v>
      </c>
      <c r="B57" t="s">
        <v>516</v>
      </c>
    </row>
    <row r="59" spans="1:11" x14ac:dyDescent="0.25">
      <c r="A59" s="70" t="s">
        <v>515</v>
      </c>
      <c r="B59" s="70" t="s">
        <v>513</v>
      </c>
    </row>
    <row r="60" spans="1:11" x14ac:dyDescent="0.25">
      <c r="A60" s="70" t="s">
        <v>510</v>
      </c>
      <c r="B60" t="s">
        <v>294</v>
      </c>
      <c r="C60" t="s">
        <v>293</v>
      </c>
      <c r="D60" t="s">
        <v>116</v>
      </c>
      <c r="E60" t="s">
        <v>114</v>
      </c>
      <c r="F60" t="s">
        <v>119</v>
      </c>
      <c r="G60" t="s">
        <v>511</v>
      </c>
    </row>
    <row r="61" spans="1:11" x14ac:dyDescent="0.25">
      <c r="A61" s="71" t="s">
        <v>53</v>
      </c>
      <c r="B61" s="72"/>
      <c r="C61" s="72"/>
      <c r="D61" s="72">
        <v>3</v>
      </c>
      <c r="E61" s="72"/>
      <c r="F61" s="72"/>
      <c r="G61" s="72">
        <v>3</v>
      </c>
    </row>
    <row r="62" spans="1:11" x14ac:dyDescent="0.25">
      <c r="A62" s="71" t="s">
        <v>51</v>
      </c>
      <c r="B62" s="72">
        <v>26</v>
      </c>
      <c r="C62" s="72"/>
      <c r="D62" s="72">
        <v>2</v>
      </c>
      <c r="E62" s="72">
        <v>1</v>
      </c>
      <c r="F62" s="72">
        <v>8</v>
      </c>
      <c r="G62" s="72">
        <v>37</v>
      </c>
    </row>
    <row r="63" spans="1:11" x14ac:dyDescent="0.25">
      <c r="A63" s="71" t="s">
        <v>87</v>
      </c>
      <c r="B63" s="72">
        <v>2</v>
      </c>
      <c r="C63" s="72">
        <v>1</v>
      </c>
      <c r="D63" s="72"/>
      <c r="E63" s="72"/>
      <c r="F63" s="72"/>
      <c r="G63" s="72">
        <v>3</v>
      </c>
    </row>
    <row r="64" spans="1:11" x14ac:dyDescent="0.25">
      <c r="A64" s="71" t="s">
        <v>511</v>
      </c>
      <c r="B64" s="72">
        <v>28</v>
      </c>
      <c r="C64" s="72">
        <v>1</v>
      </c>
      <c r="D64" s="72">
        <v>5</v>
      </c>
      <c r="E64" s="72">
        <v>1</v>
      </c>
      <c r="F64" s="72">
        <v>8</v>
      </c>
      <c r="G64" s="72">
        <v>43</v>
      </c>
    </row>
    <row r="67" spans="1:9" ht="60" x14ac:dyDescent="0.25">
      <c r="A67" s="76" t="s">
        <v>8</v>
      </c>
      <c r="B67" s="77" t="s">
        <v>294</v>
      </c>
      <c r="C67" s="77" t="s">
        <v>293</v>
      </c>
      <c r="D67" s="77" t="s">
        <v>116</v>
      </c>
      <c r="E67" s="77" t="s">
        <v>114</v>
      </c>
      <c r="F67" s="77" t="s">
        <v>119</v>
      </c>
      <c r="G67" s="77" t="s">
        <v>511</v>
      </c>
      <c r="H67" s="77" t="s">
        <v>517</v>
      </c>
      <c r="I67" s="77" t="s">
        <v>518</v>
      </c>
    </row>
    <row r="68" spans="1:9" x14ac:dyDescent="0.25">
      <c r="A68" s="78" t="s">
        <v>53</v>
      </c>
      <c r="B68" s="80">
        <v>0</v>
      </c>
      <c r="C68" s="80">
        <v>0</v>
      </c>
      <c r="D68" s="80">
        <v>3</v>
      </c>
      <c r="E68" s="80">
        <v>0</v>
      </c>
      <c r="F68" s="80">
        <v>0</v>
      </c>
      <c r="G68" s="80">
        <v>3</v>
      </c>
      <c r="H68" s="81">
        <f>+C68+D68+E68+F68</f>
        <v>3</v>
      </c>
      <c r="I68" s="82">
        <f>+D68/H68</f>
        <v>1</v>
      </c>
    </row>
    <row r="69" spans="1:9" x14ac:dyDescent="0.25">
      <c r="A69" s="78" t="s">
        <v>51</v>
      </c>
      <c r="B69" s="80">
        <v>26</v>
      </c>
      <c r="C69" s="80">
        <v>0</v>
      </c>
      <c r="D69" s="80">
        <v>2</v>
      </c>
      <c r="E69" s="80">
        <v>1</v>
      </c>
      <c r="F69" s="80">
        <v>8</v>
      </c>
      <c r="G69" s="80">
        <v>37</v>
      </c>
      <c r="H69" s="81">
        <f t="shared" ref="H69:H70" si="0">+C69+D69+E69+F69</f>
        <v>11</v>
      </c>
      <c r="I69" s="82">
        <f>+D69/H69</f>
        <v>0.18181818181818182</v>
      </c>
    </row>
    <row r="70" spans="1:9" x14ac:dyDescent="0.25">
      <c r="A70" s="78" t="s">
        <v>87</v>
      </c>
      <c r="B70" s="80">
        <v>2</v>
      </c>
      <c r="C70" s="80">
        <v>1</v>
      </c>
      <c r="D70" s="80">
        <v>0</v>
      </c>
      <c r="E70" s="80">
        <v>0</v>
      </c>
      <c r="F70" s="80">
        <v>0</v>
      </c>
      <c r="G70" s="80">
        <v>3</v>
      </c>
      <c r="H70" s="81">
        <f t="shared" si="0"/>
        <v>1</v>
      </c>
      <c r="I70" s="88">
        <f>+D70/H70</f>
        <v>0</v>
      </c>
    </row>
    <row r="71" spans="1:9" x14ac:dyDescent="0.25">
      <c r="A71" s="79" t="s">
        <v>511</v>
      </c>
      <c r="B71" s="83">
        <f>+SUM(B68:B70)</f>
        <v>28</v>
      </c>
      <c r="C71" s="83">
        <f t="shared" ref="C71:F71" si="1">+SUM(C68:C70)</f>
        <v>1</v>
      </c>
      <c r="D71" s="83">
        <f t="shared" si="1"/>
        <v>5</v>
      </c>
      <c r="E71" s="83">
        <f t="shared" si="1"/>
        <v>1</v>
      </c>
      <c r="F71" s="83">
        <f t="shared" si="1"/>
        <v>8</v>
      </c>
      <c r="G71" s="83">
        <f>+SUM(G68:G70)</f>
        <v>43</v>
      </c>
      <c r="H71" s="83">
        <f>+SUM(H68:H70)</f>
        <v>15</v>
      </c>
      <c r="I71" s="84">
        <f>+AVERAGE(I68:I70)</f>
        <v>0.39393939393939398</v>
      </c>
    </row>
    <row r="75" spans="1:9" x14ac:dyDescent="0.25">
      <c r="A75" s="70" t="s">
        <v>12</v>
      </c>
      <c r="B75" t="s">
        <v>516</v>
      </c>
    </row>
    <row r="77" spans="1:9" x14ac:dyDescent="0.25">
      <c r="A77" s="70" t="s">
        <v>515</v>
      </c>
      <c r="B77" s="70" t="s">
        <v>513</v>
      </c>
    </row>
    <row r="78" spans="1:9" x14ac:dyDescent="0.25">
      <c r="A78" s="70" t="s">
        <v>510</v>
      </c>
      <c r="B78" t="s">
        <v>294</v>
      </c>
      <c r="C78" t="s">
        <v>293</v>
      </c>
      <c r="D78" t="s">
        <v>116</v>
      </c>
      <c r="E78" t="s">
        <v>114</v>
      </c>
      <c r="F78" t="s">
        <v>119</v>
      </c>
      <c r="G78" t="s">
        <v>511</v>
      </c>
    </row>
    <row r="79" spans="1:9" x14ac:dyDescent="0.25">
      <c r="A79" s="71" t="s">
        <v>441</v>
      </c>
      <c r="B79" s="72">
        <v>4</v>
      </c>
      <c r="C79" s="72"/>
      <c r="D79" s="72"/>
      <c r="E79" s="72"/>
      <c r="F79" s="72"/>
      <c r="G79" s="72">
        <v>4</v>
      </c>
    </row>
    <row r="80" spans="1:9" x14ac:dyDescent="0.25">
      <c r="A80" s="71" t="s">
        <v>75</v>
      </c>
      <c r="B80" s="72">
        <v>3</v>
      </c>
      <c r="C80" s="72"/>
      <c r="D80" s="72"/>
      <c r="E80" s="72"/>
      <c r="F80" s="72"/>
      <c r="G80" s="72">
        <v>3</v>
      </c>
    </row>
    <row r="81" spans="1:9" x14ac:dyDescent="0.25">
      <c r="A81" s="71" t="s">
        <v>60</v>
      </c>
      <c r="B81" s="72">
        <v>2</v>
      </c>
      <c r="C81" s="72"/>
      <c r="D81" s="72"/>
      <c r="E81" s="72"/>
      <c r="F81" s="72">
        <v>4</v>
      </c>
      <c r="G81" s="72">
        <v>6</v>
      </c>
    </row>
    <row r="82" spans="1:9" x14ac:dyDescent="0.25">
      <c r="A82" s="71" t="s">
        <v>53</v>
      </c>
      <c r="B82" s="72"/>
      <c r="C82" s="72"/>
      <c r="D82" s="72">
        <v>3</v>
      </c>
      <c r="E82" s="72"/>
      <c r="F82" s="72"/>
      <c r="G82" s="72">
        <v>3</v>
      </c>
    </row>
    <row r="83" spans="1:9" x14ac:dyDescent="0.25">
      <c r="A83" s="71" t="s">
        <v>325</v>
      </c>
      <c r="B83" s="72">
        <v>13</v>
      </c>
      <c r="C83" s="72"/>
      <c r="D83" s="72"/>
      <c r="E83" s="72"/>
      <c r="F83" s="72">
        <v>4</v>
      </c>
      <c r="G83" s="72">
        <v>17</v>
      </c>
    </row>
    <row r="84" spans="1:9" x14ac:dyDescent="0.25">
      <c r="A84" s="71" t="s">
        <v>87</v>
      </c>
      <c r="B84" s="72">
        <v>2</v>
      </c>
      <c r="C84" s="72">
        <v>1</v>
      </c>
      <c r="D84" s="72"/>
      <c r="E84" s="72"/>
      <c r="F84" s="72"/>
      <c r="G84" s="72">
        <v>3</v>
      </c>
    </row>
    <row r="85" spans="1:9" x14ac:dyDescent="0.25">
      <c r="A85" s="71" t="s">
        <v>62</v>
      </c>
      <c r="B85" s="72">
        <v>2</v>
      </c>
      <c r="C85" s="72"/>
      <c r="D85" s="72">
        <v>1</v>
      </c>
      <c r="E85" s="72"/>
      <c r="F85" s="72"/>
      <c r="G85" s="72">
        <v>3</v>
      </c>
    </row>
    <row r="86" spans="1:9" x14ac:dyDescent="0.25">
      <c r="A86" s="71" t="s">
        <v>104</v>
      </c>
      <c r="B86" s="72">
        <v>2</v>
      </c>
      <c r="C86" s="72"/>
      <c r="D86" s="72">
        <v>1</v>
      </c>
      <c r="E86" s="72">
        <v>1</v>
      </c>
      <c r="F86" s="72"/>
      <c r="G86" s="72">
        <v>4</v>
      </c>
    </row>
    <row r="87" spans="1:9" x14ac:dyDescent="0.25">
      <c r="A87" s="71" t="s">
        <v>511</v>
      </c>
      <c r="B87" s="72">
        <v>28</v>
      </c>
      <c r="C87" s="72">
        <v>1</v>
      </c>
      <c r="D87" s="72">
        <v>5</v>
      </c>
      <c r="E87" s="72">
        <v>1</v>
      </c>
      <c r="F87" s="72">
        <v>8</v>
      </c>
      <c r="G87" s="72">
        <v>43</v>
      </c>
    </row>
    <row r="91" spans="1:9" ht="60" x14ac:dyDescent="0.25">
      <c r="A91" s="75" t="s">
        <v>519</v>
      </c>
      <c r="B91" s="75" t="s">
        <v>294</v>
      </c>
      <c r="C91" s="75" t="s">
        <v>293</v>
      </c>
      <c r="D91" s="75" t="s">
        <v>116</v>
      </c>
      <c r="E91" s="75" t="s">
        <v>114</v>
      </c>
      <c r="F91" s="77" t="s">
        <v>119</v>
      </c>
      <c r="G91" s="75" t="s">
        <v>511</v>
      </c>
      <c r="H91" s="77" t="s">
        <v>517</v>
      </c>
      <c r="I91" s="77" t="s">
        <v>518</v>
      </c>
    </row>
    <row r="92" spans="1:9" x14ac:dyDescent="0.25">
      <c r="A92" s="73" t="s">
        <v>441</v>
      </c>
      <c r="B92" s="85">
        <v>4</v>
      </c>
      <c r="C92" s="85">
        <v>0</v>
      </c>
      <c r="D92" s="85">
        <v>0</v>
      </c>
      <c r="E92" s="85">
        <v>0</v>
      </c>
      <c r="F92" s="85">
        <v>0</v>
      </c>
      <c r="G92" s="85">
        <v>4</v>
      </c>
      <c r="H92" s="81">
        <f>+C92+D92+E92+F92</f>
        <v>0</v>
      </c>
      <c r="I92" s="82"/>
    </row>
    <row r="93" spans="1:9" x14ac:dyDescent="0.25">
      <c r="A93" s="73" t="s">
        <v>75</v>
      </c>
      <c r="B93" s="85">
        <v>3</v>
      </c>
      <c r="C93" s="85">
        <v>0</v>
      </c>
      <c r="D93" s="85">
        <v>0</v>
      </c>
      <c r="E93" s="85">
        <v>0</v>
      </c>
      <c r="F93" s="85">
        <v>0</v>
      </c>
      <c r="G93" s="85">
        <v>3</v>
      </c>
      <c r="H93" s="81">
        <f t="shared" ref="H93:H99" si="2">+C93+D93+E93+F93</f>
        <v>0</v>
      </c>
      <c r="I93" s="82"/>
    </row>
    <row r="94" spans="1:9" x14ac:dyDescent="0.25">
      <c r="A94" s="73" t="s">
        <v>60</v>
      </c>
      <c r="B94" s="85">
        <v>2</v>
      </c>
      <c r="C94" s="85">
        <v>0</v>
      </c>
      <c r="D94" s="85">
        <v>0</v>
      </c>
      <c r="E94" s="85">
        <v>0</v>
      </c>
      <c r="F94" s="85">
        <v>4</v>
      </c>
      <c r="G94" s="85">
        <v>6</v>
      </c>
      <c r="H94" s="81">
        <f t="shared" si="2"/>
        <v>4</v>
      </c>
      <c r="I94" s="88">
        <f>+D94/H94</f>
        <v>0</v>
      </c>
    </row>
    <row r="95" spans="1:9" x14ac:dyDescent="0.25">
      <c r="A95" s="73" t="s">
        <v>53</v>
      </c>
      <c r="B95" s="85">
        <v>0</v>
      </c>
      <c r="C95" s="85">
        <v>0</v>
      </c>
      <c r="D95" s="85">
        <v>3</v>
      </c>
      <c r="E95" s="85">
        <v>0</v>
      </c>
      <c r="F95" s="85">
        <v>0</v>
      </c>
      <c r="G95" s="85">
        <v>3</v>
      </c>
      <c r="H95" s="81">
        <f t="shared" si="2"/>
        <v>3</v>
      </c>
      <c r="I95" s="88">
        <f t="shared" ref="I95:I99" si="3">+D95/H95</f>
        <v>1</v>
      </c>
    </row>
    <row r="96" spans="1:9" x14ac:dyDescent="0.25">
      <c r="A96" s="73" t="s">
        <v>325</v>
      </c>
      <c r="B96" s="85">
        <v>13</v>
      </c>
      <c r="C96" s="85">
        <v>0</v>
      </c>
      <c r="D96" s="85">
        <v>0</v>
      </c>
      <c r="E96" s="85">
        <v>0</v>
      </c>
      <c r="F96" s="85">
        <v>4</v>
      </c>
      <c r="G96" s="85">
        <v>17</v>
      </c>
      <c r="H96" s="81">
        <f t="shared" si="2"/>
        <v>4</v>
      </c>
      <c r="I96" s="88">
        <f t="shared" si="3"/>
        <v>0</v>
      </c>
    </row>
    <row r="97" spans="1:9" x14ac:dyDescent="0.25">
      <c r="A97" s="73" t="s">
        <v>87</v>
      </c>
      <c r="B97" s="85">
        <v>2</v>
      </c>
      <c r="C97" s="85">
        <v>1</v>
      </c>
      <c r="D97" s="85">
        <v>0</v>
      </c>
      <c r="E97" s="85">
        <v>0</v>
      </c>
      <c r="F97" s="85">
        <v>0</v>
      </c>
      <c r="G97" s="85">
        <v>3</v>
      </c>
      <c r="H97" s="81">
        <f t="shared" si="2"/>
        <v>1</v>
      </c>
      <c r="I97" s="88">
        <f t="shared" si="3"/>
        <v>0</v>
      </c>
    </row>
    <row r="98" spans="1:9" x14ac:dyDescent="0.25">
      <c r="A98" s="73" t="s">
        <v>59</v>
      </c>
      <c r="B98" s="85">
        <v>2</v>
      </c>
      <c r="C98" s="85">
        <v>0</v>
      </c>
      <c r="D98" s="85">
        <v>1</v>
      </c>
      <c r="E98" s="85">
        <v>0</v>
      </c>
      <c r="F98" s="85">
        <v>0</v>
      </c>
      <c r="G98" s="85">
        <v>2</v>
      </c>
      <c r="H98" s="81">
        <f t="shared" si="2"/>
        <v>1</v>
      </c>
      <c r="I98" s="88">
        <f t="shared" si="3"/>
        <v>1</v>
      </c>
    </row>
    <row r="99" spans="1:9" x14ac:dyDescent="0.25">
      <c r="A99" s="73" t="s">
        <v>104</v>
      </c>
      <c r="B99" s="85">
        <v>2</v>
      </c>
      <c r="C99" s="85">
        <v>0</v>
      </c>
      <c r="D99" s="85">
        <v>1</v>
      </c>
      <c r="E99" s="85">
        <v>1</v>
      </c>
      <c r="F99" s="85">
        <v>0</v>
      </c>
      <c r="G99" s="85">
        <v>4</v>
      </c>
      <c r="H99" s="81">
        <f t="shared" si="2"/>
        <v>2</v>
      </c>
      <c r="I99" s="88">
        <f t="shared" si="3"/>
        <v>0.5</v>
      </c>
    </row>
    <row r="100" spans="1:9" x14ac:dyDescent="0.25">
      <c r="A100" s="74" t="s">
        <v>511</v>
      </c>
      <c r="B100" s="86">
        <f t="shared" ref="B100:H100" si="4">+SUM(B92:B99)</f>
        <v>28</v>
      </c>
      <c r="C100" s="86">
        <f t="shared" si="4"/>
        <v>1</v>
      </c>
      <c r="D100" s="86">
        <f t="shared" si="4"/>
        <v>5</v>
      </c>
      <c r="E100" s="86">
        <f t="shared" si="4"/>
        <v>1</v>
      </c>
      <c r="F100" s="86">
        <f t="shared" si="4"/>
        <v>8</v>
      </c>
      <c r="G100" s="86">
        <f t="shared" si="4"/>
        <v>42</v>
      </c>
      <c r="H100" s="86">
        <f t="shared" si="4"/>
        <v>15</v>
      </c>
      <c r="I100" s="87">
        <f>+AVERAGE(I92:I99)</f>
        <v>0.41666666666666669</v>
      </c>
    </row>
  </sheetData>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69"/>
    <col min="16" max="17" width="11.42578125" style="69"/>
  </cols>
  <sheetData>
    <row r="1" spans="1:21" x14ac:dyDescent="0.25">
      <c r="A1" t="s">
        <v>8</v>
      </c>
      <c r="B1" t="s">
        <v>9</v>
      </c>
      <c r="C1" t="s">
        <v>10</v>
      </c>
      <c r="D1" t="s">
        <v>11</v>
      </c>
      <c r="E1" t="s">
        <v>12</v>
      </c>
      <c r="F1" t="s">
        <v>13</v>
      </c>
      <c r="G1" s="69" t="s">
        <v>14</v>
      </c>
      <c r="H1" t="s">
        <v>15</v>
      </c>
      <c r="I1" t="s">
        <v>16</v>
      </c>
      <c r="J1" t="s">
        <v>17</v>
      </c>
      <c r="K1" t="s">
        <v>18</v>
      </c>
      <c r="L1" t="s">
        <v>19</v>
      </c>
      <c r="M1" t="s">
        <v>20</v>
      </c>
      <c r="N1" t="s">
        <v>506</v>
      </c>
      <c r="O1" t="s">
        <v>507</v>
      </c>
      <c r="P1" s="69" t="s">
        <v>508</v>
      </c>
      <c r="Q1" s="69" t="s">
        <v>509</v>
      </c>
      <c r="R1" t="s">
        <v>26</v>
      </c>
      <c r="S1" t="s">
        <v>45</v>
      </c>
      <c r="T1" t="s">
        <v>39</v>
      </c>
      <c r="U1" t="s">
        <v>27</v>
      </c>
    </row>
    <row r="2" spans="1:21" x14ac:dyDescent="0.25">
      <c r="A2" t="s">
        <v>53</v>
      </c>
      <c r="B2" t="s">
        <v>53</v>
      </c>
      <c r="C2" t="s">
        <v>42</v>
      </c>
      <c r="D2" t="s">
        <v>52</v>
      </c>
      <c r="E2" t="s">
        <v>64</v>
      </c>
      <c r="F2">
        <v>2</v>
      </c>
      <c r="G2" s="69">
        <v>43486</v>
      </c>
      <c r="H2" t="s">
        <v>57</v>
      </c>
      <c r="I2" t="s">
        <v>65</v>
      </c>
      <c r="J2" t="s">
        <v>31</v>
      </c>
      <c r="K2" t="s">
        <v>66</v>
      </c>
      <c r="L2" t="s">
        <v>67</v>
      </c>
      <c r="M2" t="s">
        <v>68</v>
      </c>
      <c r="N2" t="s">
        <v>55</v>
      </c>
      <c r="O2" t="s">
        <v>63</v>
      </c>
      <c r="P2" s="69">
        <v>43486</v>
      </c>
      <c r="Q2" s="69">
        <v>43524</v>
      </c>
      <c r="R2" t="s">
        <v>116</v>
      </c>
      <c r="S2" t="s">
        <v>292</v>
      </c>
      <c r="T2" t="s">
        <v>54</v>
      </c>
      <c r="U2" t="s">
        <v>116</v>
      </c>
    </row>
    <row r="3" spans="1:21" x14ac:dyDescent="0.25">
      <c r="A3" t="s">
        <v>53</v>
      </c>
      <c r="B3" t="s">
        <v>53</v>
      </c>
      <c r="C3" t="s">
        <v>42</v>
      </c>
      <c r="D3" t="s">
        <v>52</v>
      </c>
      <c r="E3" t="s">
        <v>64</v>
      </c>
      <c r="F3">
        <v>2</v>
      </c>
      <c r="G3" s="69">
        <v>43486</v>
      </c>
      <c r="H3" t="s">
        <v>57</v>
      </c>
      <c r="I3" t="s">
        <v>69</v>
      </c>
      <c r="J3" t="s">
        <v>31</v>
      </c>
      <c r="K3" t="s">
        <v>66</v>
      </c>
      <c r="L3" t="s">
        <v>70</v>
      </c>
      <c r="M3" t="s">
        <v>71</v>
      </c>
      <c r="N3" t="s">
        <v>55</v>
      </c>
      <c r="O3" t="s">
        <v>72</v>
      </c>
      <c r="P3" s="69">
        <v>43511</v>
      </c>
      <c r="Q3" s="69">
        <v>44073</v>
      </c>
      <c r="R3" t="s">
        <v>116</v>
      </c>
      <c r="S3" t="s">
        <v>520</v>
      </c>
      <c r="T3" t="s">
        <v>533</v>
      </c>
    </row>
    <row r="4" spans="1:21" x14ac:dyDescent="0.25">
      <c r="A4" t="s">
        <v>53</v>
      </c>
      <c r="B4" t="s">
        <v>53</v>
      </c>
      <c r="C4" t="s">
        <v>42</v>
      </c>
      <c r="D4" t="s">
        <v>52</v>
      </c>
      <c r="E4" t="s">
        <v>64</v>
      </c>
      <c r="F4">
        <v>2</v>
      </c>
      <c r="G4" s="69">
        <v>43486</v>
      </c>
      <c r="H4" t="s">
        <v>57</v>
      </c>
      <c r="I4" t="s">
        <v>69</v>
      </c>
      <c r="J4" t="s">
        <v>31</v>
      </c>
      <c r="K4" t="s">
        <v>73</v>
      </c>
      <c r="L4" t="s">
        <v>74</v>
      </c>
      <c r="M4" t="s">
        <v>285</v>
      </c>
      <c r="N4" t="s">
        <v>55</v>
      </c>
      <c r="O4" t="s">
        <v>72</v>
      </c>
      <c r="P4" s="69">
        <v>43511</v>
      </c>
      <c r="Q4" s="69">
        <v>44073</v>
      </c>
      <c r="R4" t="s">
        <v>116</v>
      </c>
      <c r="S4" t="s">
        <v>499</v>
      </c>
      <c r="T4" t="s">
        <v>54</v>
      </c>
    </row>
    <row r="5" spans="1:21" x14ac:dyDescent="0.25">
      <c r="A5" t="s">
        <v>51</v>
      </c>
      <c r="B5" t="s">
        <v>62</v>
      </c>
      <c r="C5" t="s">
        <v>58</v>
      </c>
      <c r="D5" t="s">
        <v>52</v>
      </c>
      <c r="E5" t="s">
        <v>80</v>
      </c>
      <c r="F5">
        <v>2</v>
      </c>
      <c r="G5" s="69">
        <v>43705</v>
      </c>
      <c r="H5" t="s">
        <v>57</v>
      </c>
      <c r="I5" t="s">
        <v>81</v>
      </c>
      <c r="J5" t="s">
        <v>31</v>
      </c>
      <c r="K5" t="s">
        <v>82</v>
      </c>
      <c r="L5" t="s">
        <v>83</v>
      </c>
      <c r="M5" t="s">
        <v>84</v>
      </c>
      <c r="N5" t="s">
        <v>56</v>
      </c>
      <c r="O5" t="s">
        <v>85</v>
      </c>
      <c r="P5" s="69">
        <v>43709</v>
      </c>
      <c r="Q5" s="69">
        <v>43829</v>
      </c>
      <c r="R5" t="s">
        <v>116</v>
      </c>
      <c r="S5" t="s">
        <v>523</v>
      </c>
      <c r="T5" t="s">
        <v>534</v>
      </c>
      <c r="U5" t="s">
        <v>116</v>
      </c>
    </row>
    <row r="6" spans="1:21" x14ac:dyDescent="0.25">
      <c r="A6" t="s">
        <v>87</v>
      </c>
      <c r="B6" t="s">
        <v>87</v>
      </c>
      <c r="C6" t="s">
        <v>88</v>
      </c>
      <c r="D6">
        <v>4</v>
      </c>
      <c r="E6" t="s">
        <v>89</v>
      </c>
      <c r="F6">
        <v>2</v>
      </c>
      <c r="G6" s="69">
        <v>43809</v>
      </c>
      <c r="H6" t="s">
        <v>86</v>
      </c>
      <c r="I6" t="s">
        <v>90</v>
      </c>
      <c r="J6" t="s">
        <v>31</v>
      </c>
      <c r="K6" t="s">
        <v>91</v>
      </c>
      <c r="L6" t="s">
        <v>92</v>
      </c>
      <c r="M6" t="s">
        <v>93</v>
      </c>
      <c r="N6" t="s">
        <v>94</v>
      </c>
      <c r="O6" t="s">
        <v>95</v>
      </c>
      <c r="P6" s="69">
        <v>43811</v>
      </c>
      <c r="Q6" s="69">
        <v>44911</v>
      </c>
      <c r="R6" t="s">
        <v>294</v>
      </c>
      <c r="S6" t="s">
        <v>503</v>
      </c>
      <c r="T6" t="s">
        <v>504</v>
      </c>
      <c r="U6" t="s">
        <v>118</v>
      </c>
    </row>
    <row r="7" spans="1:21" x14ac:dyDescent="0.25">
      <c r="A7" t="s">
        <v>87</v>
      </c>
      <c r="B7" t="s">
        <v>87</v>
      </c>
      <c r="C7" t="s">
        <v>88</v>
      </c>
      <c r="D7">
        <v>4</v>
      </c>
      <c r="E7" t="s">
        <v>89</v>
      </c>
      <c r="F7">
        <v>2</v>
      </c>
      <c r="G7" s="69">
        <v>43809</v>
      </c>
      <c r="H7" t="s">
        <v>86</v>
      </c>
      <c r="I7" t="s">
        <v>90</v>
      </c>
      <c r="J7" t="s">
        <v>31</v>
      </c>
      <c r="K7" t="s">
        <v>96</v>
      </c>
      <c r="L7" t="s">
        <v>97</v>
      </c>
      <c r="M7" t="s">
        <v>98</v>
      </c>
      <c r="N7" t="s">
        <v>99</v>
      </c>
      <c r="O7" t="s">
        <v>100</v>
      </c>
      <c r="P7" s="69">
        <v>43831</v>
      </c>
      <c r="Q7" s="69">
        <v>44195</v>
      </c>
      <c r="R7" t="s">
        <v>293</v>
      </c>
      <c r="S7" t="s">
        <v>524</v>
      </c>
      <c r="T7" t="s">
        <v>525</v>
      </c>
    </row>
    <row r="8" spans="1:21" x14ac:dyDescent="0.25">
      <c r="A8" t="s">
        <v>87</v>
      </c>
      <c r="B8" t="s">
        <v>87</v>
      </c>
      <c r="C8" t="s">
        <v>88</v>
      </c>
      <c r="D8">
        <v>4</v>
      </c>
      <c r="E8" t="s">
        <v>89</v>
      </c>
      <c r="F8">
        <v>2</v>
      </c>
      <c r="G8" s="69">
        <v>43809</v>
      </c>
      <c r="H8" t="s">
        <v>86</v>
      </c>
      <c r="I8" t="s">
        <v>90</v>
      </c>
      <c r="J8" t="s">
        <v>31</v>
      </c>
      <c r="K8" t="s">
        <v>101</v>
      </c>
      <c r="L8" t="s">
        <v>102</v>
      </c>
      <c r="M8" t="s">
        <v>103</v>
      </c>
      <c r="N8" t="s">
        <v>94</v>
      </c>
      <c r="O8" t="s">
        <v>94</v>
      </c>
      <c r="P8" s="69">
        <v>43811</v>
      </c>
      <c r="Q8" s="69">
        <v>44911</v>
      </c>
      <c r="R8" t="s">
        <v>294</v>
      </c>
      <c r="S8" t="s">
        <v>505</v>
      </c>
      <c r="T8" t="s">
        <v>526</v>
      </c>
    </row>
    <row r="9" spans="1:21" x14ac:dyDescent="0.25">
      <c r="A9" t="s">
        <v>51</v>
      </c>
      <c r="B9" t="s">
        <v>104</v>
      </c>
      <c r="C9" t="s">
        <v>105</v>
      </c>
      <c r="D9" t="s">
        <v>106</v>
      </c>
      <c r="E9" t="s">
        <v>107</v>
      </c>
      <c r="F9">
        <v>2</v>
      </c>
      <c r="G9" s="69">
        <v>43970</v>
      </c>
      <c r="H9" t="s">
        <v>86</v>
      </c>
      <c r="I9" t="s">
        <v>108</v>
      </c>
      <c r="J9" t="s">
        <v>31</v>
      </c>
      <c r="K9" t="s">
        <v>286</v>
      </c>
      <c r="L9" t="s">
        <v>295</v>
      </c>
      <c r="M9" t="s">
        <v>287</v>
      </c>
      <c r="N9" t="s">
        <v>94</v>
      </c>
      <c r="O9" t="s">
        <v>109</v>
      </c>
      <c r="P9" s="69">
        <v>44064</v>
      </c>
      <c r="Q9" s="69">
        <v>44252</v>
      </c>
      <c r="R9" t="s">
        <v>114</v>
      </c>
      <c r="S9" t="s">
        <v>527</v>
      </c>
      <c r="T9" t="s">
        <v>528</v>
      </c>
      <c r="U9" t="s">
        <v>114</v>
      </c>
    </row>
    <row r="10" spans="1:21" x14ac:dyDescent="0.25">
      <c r="A10" t="s">
        <v>51</v>
      </c>
      <c r="B10" t="s">
        <v>104</v>
      </c>
      <c r="C10" t="s">
        <v>105</v>
      </c>
      <c r="D10" t="s">
        <v>106</v>
      </c>
      <c r="E10" t="s">
        <v>107</v>
      </c>
      <c r="F10">
        <v>2</v>
      </c>
      <c r="G10" s="69">
        <v>43970</v>
      </c>
      <c r="H10" t="s">
        <v>86</v>
      </c>
      <c r="I10" t="s">
        <v>108</v>
      </c>
      <c r="J10" t="s">
        <v>31</v>
      </c>
      <c r="K10" t="s">
        <v>286</v>
      </c>
      <c r="L10" t="s">
        <v>296</v>
      </c>
      <c r="M10" t="s">
        <v>288</v>
      </c>
      <c r="N10" t="s">
        <v>94</v>
      </c>
      <c r="O10" t="s">
        <v>110</v>
      </c>
      <c r="P10" s="69">
        <v>43983</v>
      </c>
      <c r="Q10" s="69">
        <v>44377</v>
      </c>
      <c r="R10" t="s">
        <v>116</v>
      </c>
      <c r="S10" t="s">
        <v>500</v>
      </c>
      <c r="T10" t="s">
        <v>54</v>
      </c>
    </row>
    <row r="11" spans="1:21" x14ac:dyDescent="0.25">
      <c r="A11" t="s">
        <v>51</v>
      </c>
      <c r="B11" t="s">
        <v>104</v>
      </c>
      <c r="C11" t="s">
        <v>105</v>
      </c>
      <c r="D11">
        <v>2</v>
      </c>
      <c r="E11" t="s">
        <v>111</v>
      </c>
      <c r="F11">
        <v>2</v>
      </c>
      <c r="G11" s="69">
        <v>43970</v>
      </c>
      <c r="H11" t="s">
        <v>86</v>
      </c>
      <c r="I11" t="s">
        <v>112</v>
      </c>
      <c r="J11" t="s">
        <v>31</v>
      </c>
      <c r="K11" t="s">
        <v>289</v>
      </c>
      <c r="L11" t="s">
        <v>390</v>
      </c>
      <c r="M11" t="s">
        <v>290</v>
      </c>
      <c r="N11" t="s">
        <v>94</v>
      </c>
      <c r="O11" t="s">
        <v>109</v>
      </c>
      <c r="P11" s="69">
        <v>44075</v>
      </c>
      <c r="Q11" s="69">
        <v>44377</v>
      </c>
      <c r="R11" t="s">
        <v>117</v>
      </c>
      <c r="S11" t="s">
        <v>501</v>
      </c>
      <c r="T11" t="s">
        <v>54</v>
      </c>
      <c r="U11" t="s">
        <v>294</v>
      </c>
    </row>
    <row r="12" spans="1:21" x14ac:dyDescent="0.25">
      <c r="A12" t="s">
        <v>51</v>
      </c>
      <c r="B12" t="s">
        <v>104</v>
      </c>
      <c r="C12" t="s">
        <v>105</v>
      </c>
      <c r="D12">
        <v>2</v>
      </c>
      <c r="E12" t="s">
        <v>111</v>
      </c>
      <c r="F12">
        <v>2</v>
      </c>
      <c r="G12" s="69">
        <v>43970</v>
      </c>
      <c r="H12" t="s">
        <v>86</v>
      </c>
      <c r="I12" t="s">
        <v>112</v>
      </c>
      <c r="J12" t="s">
        <v>31</v>
      </c>
      <c r="K12" t="s">
        <v>289</v>
      </c>
      <c r="L12" t="s">
        <v>391</v>
      </c>
      <c r="M12" t="s">
        <v>291</v>
      </c>
      <c r="N12" t="s">
        <v>94</v>
      </c>
      <c r="O12" t="s">
        <v>113</v>
      </c>
      <c r="P12" s="69">
        <v>44211</v>
      </c>
      <c r="Q12" s="69">
        <v>44530</v>
      </c>
      <c r="R12" t="s">
        <v>117</v>
      </c>
      <c r="S12" t="s">
        <v>502</v>
      </c>
      <c r="T12" t="s">
        <v>521</v>
      </c>
    </row>
    <row r="13" spans="1:21" x14ac:dyDescent="0.25">
      <c r="A13" t="s">
        <v>51</v>
      </c>
      <c r="B13" t="s">
        <v>60</v>
      </c>
      <c r="C13" t="s">
        <v>60</v>
      </c>
      <c r="D13" t="s">
        <v>313</v>
      </c>
      <c r="E13" t="s">
        <v>297</v>
      </c>
      <c r="F13">
        <v>1</v>
      </c>
      <c r="G13" s="69">
        <v>44258</v>
      </c>
      <c r="H13" t="s">
        <v>86</v>
      </c>
      <c r="I13" t="s">
        <v>470</v>
      </c>
      <c r="J13" t="s">
        <v>31</v>
      </c>
      <c r="K13" t="s">
        <v>298</v>
      </c>
      <c r="L13" t="s">
        <v>299</v>
      </c>
      <c r="M13" t="s">
        <v>300</v>
      </c>
      <c r="N13" t="s">
        <v>94</v>
      </c>
      <c r="O13" t="s">
        <v>301</v>
      </c>
      <c r="P13" s="69">
        <v>44256</v>
      </c>
      <c r="Q13" s="69">
        <v>45290</v>
      </c>
      <c r="R13" t="s">
        <v>117</v>
      </c>
      <c r="S13" t="s">
        <v>54</v>
      </c>
      <c r="T13" t="s">
        <v>529</v>
      </c>
      <c r="U13" t="s">
        <v>294</v>
      </c>
    </row>
    <row r="14" spans="1:21" x14ac:dyDescent="0.25">
      <c r="A14" t="s">
        <v>51</v>
      </c>
      <c r="B14" t="s">
        <v>60</v>
      </c>
      <c r="C14" t="s">
        <v>60</v>
      </c>
      <c r="D14" t="s">
        <v>314</v>
      </c>
      <c r="E14" t="s">
        <v>302</v>
      </c>
      <c r="F14">
        <v>1</v>
      </c>
      <c r="G14" s="69">
        <v>44258</v>
      </c>
      <c r="H14" t="s">
        <v>86</v>
      </c>
      <c r="I14" t="s">
        <v>471</v>
      </c>
      <c r="J14" t="s">
        <v>31</v>
      </c>
      <c r="K14" t="s">
        <v>304</v>
      </c>
      <c r="L14" t="s">
        <v>303</v>
      </c>
      <c r="M14" t="s">
        <v>300</v>
      </c>
      <c r="N14" t="s">
        <v>94</v>
      </c>
      <c r="O14" t="s">
        <v>308</v>
      </c>
      <c r="P14" s="69">
        <v>44256</v>
      </c>
      <c r="Q14" s="69">
        <v>44469</v>
      </c>
      <c r="R14" t="s">
        <v>119</v>
      </c>
      <c r="S14" t="s">
        <v>54</v>
      </c>
      <c r="T14" t="s">
        <v>531</v>
      </c>
      <c r="U14" t="s">
        <v>530</v>
      </c>
    </row>
    <row r="15" spans="1:21" x14ac:dyDescent="0.25">
      <c r="A15" t="s">
        <v>51</v>
      </c>
      <c r="B15" t="s">
        <v>60</v>
      </c>
      <c r="C15" t="s">
        <v>60</v>
      </c>
      <c r="D15" t="s">
        <v>314</v>
      </c>
      <c r="E15" t="s">
        <v>302</v>
      </c>
      <c r="F15">
        <v>1</v>
      </c>
      <c r="G15" s="69">
        <v>44258</v>
      </c>
      <c r="H15" t="s">
        <v>86</v>
      </c>
      <c r="I15" t="s">
        <v>471</v>
      </c>
      <c r="J15" t="s">
        <v>31</v>
      </c>
      <c r="K15" t="s">
        <v>305</v>
      </c>
      <c r="L15" t="s">
        <v>306</v>
      </c>
      <c r="M15" t="s">
        <v>307</v>
      </c>
      <c r="N15" t="s">
        <v>94</v>
      </c>
      <c r="O15" t="s">
        <v>308</v>
      </c>
      <c r="P15" s="69">
        <v>44256</v>
      </c>
      <c r="Q15" s="69">
        <v>44545</v>
      </c>
      <c r="R15" t="s">
        <v>117</v>
      </c>
      <c r="S15" t="s">
        <v>54</v>
      </c>
      <c r="T15" t="s">
        <v>522</v>
      </c>
    </row>
    <row r="16" spans="1:21" x14ac:dyDescent="0.25">
      <c r="A16" t="s">
        <v>51</v>
      </c>
      <c r="B16" t="s">
        <v>60</v>
      </c>
      <c r="C16" t="s">
        <v>60</v>
      </c>
      <c r="D16" t="s">
        <v>310</v>
      </c>
      <c r="E16" t="s">
        <v>309</v>
      </c>
      <c r="F16">
        <v>1</v>
      </c>
      <c r="G16" s="69">
        <v>44258</v>
      </c>
      <c r="H16" t="s">
        <v>86</v>
      </c>
      <c r="I16" t="s">
        <v>472</v>
      </c>
      <c r="J16" t="s">
        <v>31</v>
      </c>
      <c r="K16" t="s">
        <v>392</v>
      </c>
      <c r="L16" t="s">
        <v>311</v>
      </c>
      <c r="M16" t="s">
        <v>312</v>
      </c>
      <c r="N16" t="s">
        <v>94</v>
      </c>
      <c r="O16" t="s">
        <v>308</v>
      </c>
      <c r="P16" s="69">
        <v>44256</v>
      </c>
      <c r="Q16" s="69">
        <v>44469</v>
      </c>
      <c r="R16" t="s">
        <v>119</v>
      </c>
      <c r="S16" t="s">
        <v>54</v>
      </c>
      <c r="T16" t="s">
        <v>532</v>
      </c>
      <c r="U16" t="s">
        <v>119</v>
      </c>
    </row>
    <row r="17" spans="1:21" x14ac:dyDescent="0.25">
      <c r="A17" t="s">
        <v>51</v>
      </c>
      <c r="B17" t="s">
        <v>60</v>
      </c>
      <c r="C17" t="s">
        <v>60</v>
      </c>
      <c r="D17" t="s">
        <v>315</v>
      </c>
      <c r="E17" t="s">
        <v>316</v>
      </c>
      <c r="F17">
        <v>1</v>
      </c>
      <c r="G17" s="69">
        <v>44258</v>
      </c>
      <c r="H17" t="s">
        <v>86</v>
      </c>
      <c r="I17" t="s">
        <v>473</v>
      </c>
      <c r="J17" t="s">
        <v>31</v>
      </c>
      <c r="K17" t="s">
        <v>317</v>
      </c>
      <c r="L17" t="s">
        <v>318</v>
      </c>
      <c r="M17" t="s">
        <v>319</v>
      </c>
      <c r="N17" t="s">
        <v>94</v>
      </c>
      <c r="O17" t="s">
        <v>308</v>
      </c>
      <c r="P17" s="69">
        <v>44256</v>
      </c>
      <c r="Q17" s="69">
        <v>44469</v>
      </c>
      <c r="R17" t="s">
        <v>119</v>
      </c>
      <c r="S17" t="s">
        <v>54</v>
      </c>
      <c r="T17" t="s">
        <v>532</v>
      </c>
      <c r="U17" t="s">
        <v>119</v>
      </c>
    </row>
    <row r="18" spans="1:21" x14ac:dyDescent="0.25">
      <c r="A18" t="s">
        <v>51</v>
      </c>
      <c r="B18" t="s">
        <v>60</v>
      </c>
      <c r="C18" t="s">
        <v>60</v>
      </c>
      <c r="D18" t="s">
        <v>321</v>
      </c>
      <c r="E18" t="s">
        <v>320</v>
      </c>
      <c r="F18">
        <v>1</v>
      </c>
      <c r="G18" s="69">
        <v>44258</v>
      </c>
      <c r="H18" t="s">
        <v>86</v>
      </c>
      <c r="I18" t="s">
        <v>474</v>
      </c>
      <c r="J18" t="s">
        <v>31</v>
      </c>
      <c r="K18" t="s">
        <v>322</v>
      </c>
      <c r="L18" t="s">
        <v>324</v>
      </c>
      <c r="M18" t="s">
        <v>323</v>
      </c>
      <c r="N18" t="s">
        <v>94</v>
      </c>
      <c r="O18" t="s">
        <v>308</v>
      </c>
      <c r="P18" s="69">
        <v>44256</v>
      </c>
      <c r="Q18" s="69">
        <v>44469</v>
      </c>
      <c r="R18" t="s">
        <v>119</v>
      </c>
      <c r="S18" t="s">
        <v>54</v>
      </c>
      <c r="T18" t="s">
        <v>532</v>
      </c>
      <c r="U18" t="s">
        <v>119</v>
      </c>
    </row>
    <row r="19" spans="1:21" x14ac:dyDescent="0.25">
      <c r="A19" t="s">
        <v>51</v>
      </c>
      <c r="B19" t="s">
        <v>325</v>
      </c>
      <c r="C19" t="s">
        <v>326</v>
      </c>
      <c r="D19" t="s">
        <v>327</v>
      </c>
      <c r="E19" t="s">
        <v>328</v>
      </c>
      <c r="F19">
        <v>1</v>
      </c>
      <c r="G19" s="69">
        <v>44258</v>
      </c>
      <c r="H19" t="s">
        <v>86</v>
      </c>
      <c r="I19" t="s">
        <v>475</v>
      </c>
      <c r="J19" t="s">
        <v>31</v>
      </c>
      <c r="K19" t="s">
        <v>330</v>
      </c>
      <c r="L19" t="s">
        <v>331</v>
      </c>
      <c r="M19" t="s">
        <v>329</v>
      </c>
      <c r="N19" t="s">
        <v>333</v>
      </c>
      <c r="O19" t="s">
        <v>334</v>
      </c>
      <c r="P19" s="69">
        <v>44260</v>
      </c>
      <c r="Q19" s="69">
        <v>44469</v>
      </c>
      <c r="R19" t="s">
        <v>294</v>
      </c>
      <c r="S19" t="s">
        <v>54</v>
      </c>
      <c r="T19" t="s">
        <v>54</v>
      </c>
      <c r="U19" t="s">
        <v>294</v>
      </c>
    </row>
    <row r="20" spans="1:21" x14ac:dyDescent="0.25">
      <c r="A20" t="s">
        <v>51</v>
      </c>
      <c r="B20" t="s">
        <v>325</v>
      </c>
      <c r="C20" t="s">
        <v>326</v>
      </c>
      <c r="D20" t="s">
        <v>327</v>
      </c>
      <c r="E20" t="s">
        <v>328</v>
      </c>
      <c r="F20">
        <v>1</v>
      </c>
      <c r="G20" s="69">
        <v>44258</v>
      </c>
      <c r="H20" t="s">
        <v>86</v>
      </c>
      <c r="I20" t="s">
        <v>475</v>
      </c>
      <c r="J20" t="s">
        <v>31</v>
      </c>
      <c r="K20" t="s">
        <v>393</v>
      </c>
      <c r="L20" t="s">
        <v>332</v>
      </c>
      <c r="M20" t="s">
        <v>394</v>
      </c>
      <c r="N20" t="s">
        <v>94</v>
      </c>
      <c r="O20" t="s">
        <v>335</v>
      </c>
      <c r="P20" s="69">
        <v>44260</v>
      </c>
      <c r="Q20" s="69">
        <v>44469</v>
      </c>
      <c r="R20" t="s">
        <v>294</v>
      </c>
      <c r="S20" t="s">
        <v>54</v>
      </c>
      <c r="T20" t="s">
        <v>54</v>
      </c>
    </row>
    <row r="21" spans="1:21" x14ac:dyDescent="0.25">
      <c r="A21" t="s">
        <v>51</v>
      </c>
      <c r="B21" t="s">
        <v>325</v>
      </c>
      <c r="C21" t="s">
        <v>326</v>
      </c>
      <c r="D21" t="s">
        <v>336</v>
      </c>
      <c r="E21" t="s">
        <v>337</v>
      </c>
      <c r="F21">
        <v>1</v>
      </c>
      <c r="G21" s="69">
        <v>44258</v>
      </c>
      <c r="H21" t="s">
        <v>86</v>
      </c>
      <c r="I21" t="s">
        <v>476</v>
      </c>
      <c r="J21" t="s">
        <v>31</v>
      </c>
      <c r="K21" t="s">
        <v>395</v>
      </c>
      <c r="L21" t="s">
        <v>338</v>
      </c>
      <c r="M21" t="s">
        <v>339</v>
      </c>
      <c r="N21" t="s">
        <v>94</v>
      </c>
      <c r="O21" t="s">
        <v>335</v>
      </c>
      <c r="P21" s="69">
        <v>44260</v>
      </c>
      <c r="Q21" s="69">
        <v>44469</v>
      </c>
      <c r="R21" t="s">
        <v>119</v>
      </c>
      <c r="S21" t="s">
        <v>54</v>
      </c>
      <c r="T21" t="s">
        <v>532</v>
      </c>
      <c r="U21" t="s">
        <v>119</v>
      </c>
    </row>
    <row r="22" spans="1:21" x14ac:dyDescent="0.25">
      <c r="A22" t="s">
        <v>51</v>
      </c>
      <c r="B22" t="s">
        <v>325</v>
      </c>
      <c r="C22" t="s">
        <v>326</v>
      </c>
      <c r="D22" t="s">
        <v>336</v>
      </c>
      <c r="E22" t="s">
        <v>337</v>
      </c>
      <c r="F22">
        <v>1</v>
      </c>
      <c r="G22" s="69">
        <v>44258</v>
      </c>
      <c r="H22" t="s">
        <v>86</v>
      </c>
      <c r="I22" t="s">
        <v>476</v>
      </c>
      <c r="J22" t="s">
        <v>31</v>
      </c>
      <c r="K22" t="s">
        <v>396</v>
      </c>
      <c r="L22" t="s">
        <v>345</v>
      </c>
      <c r="M22" t="s">
        <v>397</v>
      </c>
      <c r="N22" t="s">
        <v>94</v>
      </c>
      <c r="O22" t="s">
        <v>341</v>
      </c>
      <c r="P22" s="69">
        <v>44260</v>
      </c>
      <c r="Q22" s="69">
        <v>44469</v>
      </c>
      <c r="R22" t="s">
        <v>294</v>
      </c>
      <c r="S22" t="s">
        <v>54</v>
      </c>
      <c r="T22" t="s">
        <v>54</v>
      </c>
    </row>
    <row r="23" spans="1:21" x14ac:dyDescent="0.25">
      <c r="A23" t="s">
        <v>51</v>
      </c>
      <c r="B23" t="s">
        <v>325</v>
      </c>
      <c r="C23" t="s">
        <v>326</v>
      </c>
      <c r="D23" t="s">
        <v>336</v>
      </c>
      <c r="E23" t="s">
        <v>337</v>
      </c>
      <c r="F23">
        <v>1</v>
      </c>
      <c r="G23" s="69">
        <v>44258</v>
      </c>
      <c r="H23" t="s">
        <v>86</v>
      </c>
      <c r="I23" t="s">
        <v>476</v>
      </c>
      <c r="J23" t="s">
        <v>31</v>
      </c>
      <c r="K23" t="s">
        <v>396</v>
      </c>
      <c r="L23" t="s">
        <v>346</v>
      </c>
      <c r="M23" t="s">
        <v>340</v>
      </c>
      <c r="N23" t="s">
        <v>94</v>
      </c>
      <c r="O23" t="s">
        <v>342</v>
      </c>
      <c r="P23" s="69">
        <v>44260</v>
      </c>
      <c r="Q23" s="69">
        <v>44469</v>
      </c>
      <c r="R23" t="s">
        <v>294</v>
      </c>
      <c r="S23" t="s">
        <v>54</v>
      </c>
      <c r="T23" t="s">
        <v>54</v>
      </c>
    </row>
    <row r="24" spans="1:21" x14ac:dyDescent="0.25">
      <c r="A24" t="s">
        <v>51</v>
      </c>
      <c r="B24" t="s">
        <v>325</v>
      </c>
      <c r="C24" t="s">
        <v>326</v>
      </c>
      <c r="D24" t="s">
        <v>398</v>
      </c>
      <c r="E24" t="s">
        <v>343</v>
      </c>
      <c r="F24">
        <v>1</v>
      </c>
      <c r="G24" s="69">
        <v>44258</v>
      </c>
      <c r="H24" t="s">
        <v>358</v>
      </c>
      <c r="I24" t="s">
        <v>477</v>
      </c>
      <c r="J24" t="s">
        <v>31</v>
      </c>
      <c r="K24" t="s">
        <v>347</v>
      </c>
      <c r="L24" t="s">
        <v>344</v>
      </c>
      <c r="M24" t="s">
        <v>339</v>
      </c>
      <c r="N24" t="s">
        <v>94</v>
      </c>
      <c r="O24" t="s">
        <v>335</v>
      </c>
      <c r="P24" s="69">
        <v>44260</v>
      </c>
      <c r="Q24" s="69">
        <v>44469</v>
      </c>
      <c r="R24" t="s">
        <v>119</v>
      </c>
      <c r="S24" t="s">
        <v>54</v>
      </c>
      <c r="T24" t="s">
        <v>532</v>
      </c>
      <c r="U24" t="s">
        <v>119</v>
      </c>
    </row>
    <row r="25" spans="1:21" x14ac:dyDescent="0.25">
      <c r="A25" t="s">
        <v>51</v>
      </c>
      <c r="B25" t="s">
        <v>325</v>
      </c>
      <c r="C25" t="s">
        <v>326</v>
      </c>
      <c r="D25" t="s">
        <v>349</v>
      </c>
      <c r="E25" t="s">
        <v>348</v>
      </c>
      <c r="F25">
        <v>1</v>
      </c>
      <c r="G25" s="69">
        <v>44258</v>
      </c>
      <c r="H25" t="s">
        <v>86</v>
      </c>
      <c r="I25" t="s">
        <v>478</v>
      </c>
      <c r="J25" t="s">
        <v>31</v>
      </c>
      <c r="K25" t="s">
        <v>350</v>
      </c>
      <c r="L25" t="s">
        <v>351</v>
      </c>
      <c r="M25" t="s">
        <v>354</v>
      </c>
      <c r="N25" t="s">
        <v>94</v>
      </c>
      <c r="O25" t="s">
        <v>335</v>
      </c>
      <c r="P25" s="69">
        <v>44258</v>
      </c>
      <c r="Q25" s="69">
        <v>44469</v>
      </c>
      <c r="R25" t="s">
        <v>119</v>
      </c>
      <c r="S25" t="s">
        <v>54</v>
      </c>
      <c r="T25" t="s">
        <v>532</v>
      </c>
      <c r="U25" t="s">
        <v>119</v>
      </c>
    </row>
    <row r="26" spans="1:21" x14ac:dyDescent="0.25">
      <c r="A26" t="s">
        <v>51</v>
      </c>
      <c r="B26" t="s">
        <v>325</v>
      </c>
      <c r="C26" t="s">
        <v>326</v>
      </c>
      <c r="D26" t="s">
        <v>349</v>
      </c>
      <c r="E26" t="s">
        <v>348</v>
      </c>
      <c r="F26">
        <v>1</v>
      </c>
      <c r="G26" s="69">
        <v>44258</v>
      </c>
      <c r="H26" t="s">
        <v>86</v>
      </c>
      <c r="I26" t="s">
        <v>478</v>
      </c>
      <c r="J26" t="s">
        <v>31</v>
      </c>
      <c r="K26" t="s">
        <v>352</v>
      </c>
      <c r="L26" t="s">
        <v>355</v>
      </c>
      <c r="M26" t="s">
        <v>353</v>
      </c>
      <c r="N26" t="s">
        <v>94</v>
      </c>
      <c r="O26" t="s">
        <v>335</v>
      </c>
      <c r="P26" s="69">
        <v>44258</v>
      </c>
      <c r="Q26" s="69">
        <v>44469</v>
      </c>
      <c r="R26" t="s">
        <v>294</v>
      </c>
      <c r="S26" t="s">
        <v>54</v>
      </c>
      <c r="T26" t="s">
        <v>54</v>
      </c>
    </row>
    <row r="27" spans="1:21" x14ac:dyDescent="0.25">
      <c r="A27" t="s">
        <v>51</v>
      </c>
      <c r="B27" t="s">
        <v>325</v>
      </c>
      <c r="C27" t="s">
        <v>326</v>
      </c>
      <c r="D27" t="s">
        <v>357</v>
      </c>
      <c r="E27" t="s">
        <v>356</v>
      </c>
      <c r="F27">
        <v>1</v>
      </c>
      <c r="G27" s="69">
        <v>44258</v>
      </c>
      <c r="H27" t="s">
        <v>358</v>
      </c>
      <c r="I27" t="s">
        <v>479</v>
      </c>
      <c r="J27" t="s">
        <v>31</v>
      </c>
      <c r="K27" t="s">
        <v>362</v>
      </c>
      <c r="L27" t="s">
        <v>359</v>
      </c>
      <c r="M27" t="s">
        <v>365</v>
      </c>
      <c r="N27" t="s">
        <v>94</v>
      </c>
      <c r="O27" t="s">
        <v>335</v>
      </c>
      <c r="P27" s="69">
        <v>44260</v>
      </c>
      <c r="Q27" s="69">
        <v>44469</v>
      </c>
      <c r="R27" t="s">
        <v>119</v>
      </c>
      <c r="S27" t="s">
        <v>54</v>
      </c>
      <c r="T27" t="s">
        <v>532</v>
      </c>
      <c r="U27" t="s">
        <v>119</v>
      </c>
    </row>
    <row r="28" spans="1:21" x14ac:dyDescent="0.25">
      <c r="A28" t="s">
        <v>51</v>
      </c>
      <c r="B28" t="s">
        <v>325</v>
      </c>
      <c r="C28" t="s">
        <v>326</v>
      </c>
      <c r="D28" t="s">
        <v>357</v>
      </c>
      <c r="E28" t="s">
        <v>356</v>
      </c>
      <c r="F28">
        <v>1</v>
      </c>
      <c r="G28" s="69">
        <v>44258</v>
      </c>
      <c r="H28" t="s">
        <v>358</v>
      </c>
      <c r="I28" t="s">
        <v>479</v>
      </c>
      <c r="J28" t="s">
        <v>31</v>
      </c>
      <c r="K28" t="s">
        <v>363</v>
      </c>
      <c r="L28" t="s">
        <v>360</v>
      </c>
      <c r="M28" t="s">
        <v>368</v>
      </c>
      <c r="N28" t="s">
        <v>94</v>
      </c>
      <c r="O28" t="s">
        <v>369</v>
      </c>
      <c r="P28" s="69">
        <v>44260</v>
      </c>
      <c r="Q28" s="69">
        <v>44560</v>
      </c>
      <c r="R28" t="s">
        <v>294</v>
      </c>
      <c r="S28" t="s">
        <v>54</v>
      </c>
      <c r="T28" t="s">
        <v>54</v>
      </c>
    </row>
    <row r="29" spans="1:21" x14ac:dyDescent="0.25">
      <c r="A29" t="s">
        <v>51</v>
      </c>
      <c r="B29" t="s">
        <v>325</v>
      </c>
      <c r="C29" t="s">
        <v>326</v>
      </c>
      <c r="D29" t="s">
        <v>357</v>
      </c>
      <c r="E29" t="s">
        <v>356</v>
      </c>
      <c r="F29">
        <v>1</v>
      </c>
      <c r="G29" s="69">
        <v>44258</v>
      </c>
      <c r="H29" t="s">
        <v>358</v>
      </c>
      <c r="I29" t="s">
        <v>479</v>
      </c>
      <c r="J29" t="s">
        <v>31</v>
      </c>
      <c r="K29" t="s">
        <v>364</v>
      </c>
      <c r="L29" t="s">
        <v>482</v>
      </c>
      <c r="M29" t="s">
        <v>367</v>
      </c>
      <c r="N29" t="s">
        <v>94</v>
      </c>
      <c r="O29" t="s">
        <v>335</v>
      </c>
      <c r="P29" s="69">
        <v>44260</v>
      </c>
      <c r="Q29" s="69">
        <v>44499</v>
      </c>
      <c r="R29" t="s">
        <v>294</v>
      </c>
      <c r="S29" t="s">
        <v>54</v>
      </c>
      <c r="T29" t="s">
        <v>54</v>
      </c>
    </row>
    <row r="30" spans="1:21" x14ac:dyDescent="0.25">
      <c r="A30" t="s">
        <v>51</v>
      </c>
      <c r="B30" t="s">
        <v>325</v>
      </c>
      <c r="C30" t="s">
        <v>326</v>
      </c>
      <c r="D30" t="s">
        <v>357</v>
      </c>
      <c r="E30" t="s">
        <v>356</v>
      </c>
      <c r="F30">
        <v>1</v>
      </c>
      <c r="G30" s="69">
        <v>44258</v>
      </c>
      <c r="H30" t="s">
        <v>358</v>
      </c>
      <c r="I30" t="s">
        <v>479</v>
      </c>
      <c r="J30" t="s">
        <v>31</v>
      </c>
      <c r="K30" t="s">
        <v>399</v>
      </c>
      <c r="L30" t="s">
        <v>361</v>
      </c>
      <c r="M30" t="s">
        <v>366</v>
      </c>
      <c r="N30" t="s">
        <v>94</v>
      </c>
      <c r="O30" t="s">
        <v>335</v>
      </c>
      <c r="P30" s="69">
        <v>44260</v>
      </c>
      <c r="Q30" s="69">
        <v>44469</v>
      </c>
      <c r="R30" t="s">
        <v>294</v>
      </c>
      <c r="S30" t="s">
        <v>54</v>
      </c>
      <c r="T30" t="s">
        <v>54</v>
      </c>
    </row>
    <row r="31" spans="1:21" x14ac:dyDescent="0.25">
      <c r="A31" t="s">
        <v>51</v>
      </c>
      <c r="B31" t="s">
        <v>325</v>
      </c>
      <c r="C31" t="s">
        <v>326</v>
      </c>
      <c r="D31" t="s">
        <v>371</v>
      </c>
      <c r="E31" t="s">
        <v>370</v>
      </c>
      <c r="F31">
        <v>1</v>
      </c>
      <c r="G31" s="69">
        <v>44258</v>
      </c>
      <c r="H31" t="s">
        <v>372</v>
      </c>
      <c r="I31" t="s">
        <v>480</v>
      </c>
      <c r="J31" t="s">
        <v>31</v>
      </c>
      <c r="K31" t="s">
        <v>373</v>
      </c>
      <c r="L31" t="s">
        <v>374</v>
      </c>
      <c r="M31" t="s">
        <v>375</v>
      </c>
      <c r="N31" t="s">
        <v>94</v>
      </c>
      <c r="O31" t="s">
        <v>335</v>
      </c>
      <c r="P31" s="69">
        <v>44260</v>
      </c>
      <c r="Q31" s="69">
        <v>44469</v>
      </c>
      <c r="R31" t="s">
        <v>294</v>
      </c>
      <c r="S31" t="s">
        <v>54</v>
      </c>
      <c r="T31" t="s">
        <v>54</v>
      </c>
      <c r="U31" t="s">
        <v>294</v>
      </c>
    </row>
    <row r="32" spans="1:21" x14ac:dyDescent="0.25">
      <c r="A32" t="s">
        <v>51</v>
      </c>
      <c r="B32" t="s">
        <v>325</v>
      </c>
      <c r="C32" t="s">
        <v>326</v>
      </c>
      <c r="D32" t="s">
        <v>371</v>
      </c>
      <c r="E32" t="s">
        <v>370</v>
      </c>
      <c r="F32">
        <v>1</v>
      </c>
      <c r="G32" s="69">
        <v>44258</v>
      </c>
      <c r="H32" t="s">
        <v>372</v>
      </c>
      <c r="I32" t="s">
        <v>480</v>
      </c>
      <c r="J32" t="s">
        <v>31</v>
      </c>
      <c r="K32" t="s">
        <v>373</v>
      </c>
      <c r="L32" t="s">
        <v>376</v>
      </c>
      <c r="M32" t="s">
        <v>400</v>
      </c>
      <c r="N32" t="s">
        <v>94</v>
      </c>
      <c r="O32" t="s">
        <v>335</v>
      </c>
      <c r="P32" s="69">
        <v>44260</v>
      </c>
      <c r="Q32" s="69">
        <v>44469</v>
      </c>
      <c r="R32" t="s">
        <v>294</v>
      </c>
      <c r="S32" t="s">
        <v>54</v>
      </c>
      <c r="T32" t="s">
        <v>54</v>
      </c>
    </row>
    <row r="33" spans="1:21" x14ac:dyDescent="0.25">
      <c r="A33" t="s">
        <v>51</v>
      </c>
      <c r="B33" t="s">
        <v>325</v>
      </c>
      <c r="C33" t="s">
        <v>326</v>
      </c>
      <c r="D33" t="s">
        <v>379</v>
      </c>
      <c r="E33" t="s">
        <v>378</v>
      </c>
      <c r="F33">
        <v>1</v>
      </c>
      <c r="G33" s="69">
        <v>44258</v>
      </c>
      <c r="H33" t="s">
        <v>372</v>
      </c>
      <c r="I33" t="s">
        <v>481</v>
      </c>
      <c r="J33" t="s">
        <v>31</v>
      </c>
      <c r="K33" t="s">
        <v>377</v>
      </c>
      <c r="L33" t="s">
        <v>380</v>
      </c>
      <c r="M33" t="s">
        <v>387</v>
      </c>
      <c r="N33" t="s">
        <v>386</v>
      </c>
      <c r="O33" t="s">
        <v>385</v>
      </c>
      <c r="P33" s="69">
        <v>44260</v>
      </c>
      <c r="Q33" s="69">
        <v>44560</v>
      </c>
      <c r="R33" t="s">
        <v>294</v>
      </c>
      <c r="S33" t="s">
        <v>54</v>
      </c>
      <c r="T33" t="s">
        <v>54</v>
      </c>
      <c r="U33" t="s">
        <v>294</v>
      </c>
    </row>
    <row r="34" spans="1:21" x14ac:dyDescent="0.25">
      <c r="A34" t="s">
        <v>51</v>
      </c>
      <c r="B34" t="s">
        <v>325</v>
      </c>
      <c r="C34" t="s">
        <v>326</v>
      </c>
      <c r="D34" t="s">
        <v>379</v>
      </c>
      <c r="E34" t="s">
        <v>378</v>
      </c>
      <c r="F34">
        <v>1</v>
      </c>
      <c r="G34" s="69">
        <v>44258</v>
      </c>
      <c r="H34" t="s">
        <v>372</v>
      </c>
      <c r="I34" t="s">
        <v>481</v>
      </c>
      <c r="J34" t="s">
        <v>31</v>
      </c>
      <c r="K34" t="s">
        <v>381</v>
      </c>
      <c r="L34" t="s">
        <v>382</v>
      </c>
      <c r="M34" t="s">
        <v>388</v>
      </c>
      <c r="N34" t="s">
        <v>386</v>
      </c>
      <c r="O34" t="s">
        <v>389</v>
      </c>
      <c r="P34" s="69">
        <v>44260</v>
      </c>
      <c r="Q34" s="69">
        <v>44377</v>
      </c>
      <c r="R34" t="s">
        <v>294</v>
      </c>
      <c r="S34" t="s">
        <v>54</v>
      </c>
      <c r="T34" t="s">
        <v>54</v>
      </c>
    </row>
    <row r="35" spans="1:21" x14ac:dyDescent="0.25">
      <c r="A35" t="s">
        <v>51</v>
      </c>
      <c r="B35" t="s">
        <v>325</v>
      </c>
      <c r="C35" t="s">
        <v>326</v>
      </c>
      <c r="D35" t="s">
        <v>379</v>
      </c>
      <c r="E35" t="s">
        <v>378</v>
      </c>
      <c r="F35">
        <v>1</v>
      </c>
      <c r="G35" s="69">
        <v>44258</v>
      </c>
      <c r="H35" t="s">
        <v>372</v>
      </c>
      <c r="I35" t="s">
        <v>481</v>
      </c>
      <c r="J35" t="s">
        <v>31</v>
      </c>
      <c r="K35" t="s">
        <v>381</v>
      </c>
      <c r="L35" t="s">
        <v>384</v>
      </c>
      <c r="M35" t="s">
        <v>383</v>
      </c>
      <c r="N35" t="s">
        <v>386</v>
      </c>
      <c r="O35" t="s">
        <v>389</v>
      </c>
      <c r="P35" s="69">
        <v>44260</v>
      </c>
      <c r="Q35" s="69">
        <v>44469</v>
      </c>
      <c r="R35" t="s">
        <v>294</v>
      </c>
      <c r="S35" t="s">
        <v>54</v>
      </c>
      <c r="T35" t="s">
        <v>54</v>
      </c>
    </row>
    <row r="36" spans="1:21" x14ac:dyDescent="0.25">
      <c r="A36" t="s">
        <v>51</v>
      </c>
      <c r="B36" t="s">
        <v>441</v>
      </c>
      <c r="C36" t="s">
        <v>442</v>
      </c>
      <c r="D36" t="s">
        <v>52</v>
      </c>
      <c r="E36" t="s">
        <v>443</v>
      </c>
      <c r="F36">
        <v>1</v>
      </c>
      <c r="G36" s="69">
        <v>44329</v>
      </c>
      <c r="H36" t="s">
        <v>444</v>
      </c>
      <c r="I36" t="s">
        <v>469</v>
      </c>
      <c r="J36" t="s">
        <v>31</v>
      </c>
      <c r="K36" t="s">
        <v>450</v>
      </c>
      <c r="L36" t="s">
        <v>445</v>
      </c>
      <c r="M36" t="s">
        <v>455</v>
      </c>
      <c r="N36" t="s">
        <v>386</v>
      </c>
      <c r="O36" t="s">
        <v>449</v>
      </c>
      <c r="P36" s="69">
        <v>44330</v>
      </c>
      <c r="Q36" s="69">
        <v>44469</v>
      </c>
      <c r="R36" t="s">
        <v>117</v>
      </c>
      <c r="S36" t="s">
        <v>54</v>
      </c>
      <c r="T36" t="s">
        <v>54</v>
      </c>
      <c r="U36" t="s">
        <v>294</v>
      </c>
    </row>
    <row r="37" spans="1:21" x14ac:dyDescent="0.25">
      <c r="A37" t="s">
        <v>51</v>
      </c>
      <c r="B37" t="s">
        <v>441</v>
      </c>
      <c r="C37" t="s">
        <v>442</v>
      </c>
      <c r="D37" t="s">
        <v>52</v>
      </c>
      <c r="E37" t="s">
        <v>443</v>
      </c>
      <c r="F37">
        <v>1</v>
      </c>
      <c r="G37" s="69">
        <v>44329</v>
      </c>
      <c r="H37" t="s">
        <v>444</v>
      </c>
      <c r="I37" t="s">
        <v>469</v>
      </c>
      <c r="J37" t="s">
        <v>31</v>
      </c>
      <c r="K37" t="s">
        <v>453</v>
      </c>
      <c r="L37" t="s">
        <v>446</v>
      </c>
      <c r="M37" t="s">
        <v>456</v>
      </c>
      <c r="N37" t="s">
        <v>386</v>
      </c>
      <c r="O37" t="s">
        <v>449</v>
      </c>
      <c r="P37" s="69">
        <v>44330</v>
      </c>
      <c r="Q37" s="69">
        <v>44469</v>
      </c>
      <c r="R37" t="s">
        <v>117</v>
      </c>
      <c r="S37" t="s">
        <v>54</v>
      </c>
      <c r="T37" t="s">
        <v>54</v>
      </c>
    </row>
    <row r="38" spans="1:21" x14ac:dyDescent="0.25">
      <c r="A38" t="s">
        <v>51</v>
      </c>
      <c r="B38" t="s">
        <v>441</v>
      </c>
      <c r="C38" t="s">
        <v>442</v>
      </c>
      <c r="D38" t="s">
        <v>52</v>
      </c>
      <c r="E38" t="s">
        <v>443</v>
      </c>
      <c r="F38">
        <v>1</v>
      </c>
      <c r="G38" s="69">
        <v>44329</v>
      </c>
      <c r="H38" t="s">
        <v>444</v>
      </c>
      <c r="I38" t="s">
        <v>469</v>
      </c>
      <c r="J38" t="s">
        <v>31</v>
      </c>
      <c r="K38" t="s">
        <v>452</v>
      </c>
      <c r="L38" t="s">
        <v>447</v>
      </c>
      <c r="M38" t="s">
        <v>457</v>
      </c>
      <c r="N38" t="s">
        <v>386</v>
      </c>
      <c r="O38" t="s">
        <v>449</v>
      </c>
      <c r="P38" s="69">
        <v>44330</v>
      </c>
      <c r="Q38" s="69">
        <v>44377</v>
      </c>
      <c r="R38" t="s">
        <v>117</v>
      </c>
      <c r="S38" t="s">
        <v>54</v>
      </c>
      <c r="T38" t="s">
        <v>54</v>
      </c>
    </row>
    <row r="39" spans="1:21" x14ac:dyDescent="0.25">
      <c r="A39" t="s">
        <v>51</v>
      </c>
      <c r="B39" t="s">
        <v>441</v>
      </c>
      <c r="C39" t="s">
        <v>442</v>
      </c>
      <c r="D39" t="s">
        <v>52</v>
      </c>
      <c r="E39" t="s">
        <v>443</v>
      </c>
      <c r="F39">
        <v>1</v>
      </c>
      <c r="G39" s="69">
        <v>44329</v>
      </c>
      <c r="H39" t="s">
        <v>444</v>
      </c>
      <c r="I39" t="s">
        <v>469</v>
      </c>
      <c r="J39" t="s">
        <v>31</v>
      </c>
      <c r="K39" t="s">
        <v>451</v>
      </c>
      <c r="L39" t="s">
        <v>454</v>
      </c>
      <c r="M39" t="s">
        <v>448</v>
      </c>
      <c r="N39" t="s">
        <v>386</v>
      </c>
      <c r="O39" t="s">
        <v>449</v>
      </c>
      <c r="P39" s="69">
        <v>44330</v>
      </c>
      <c r="Q39" s="69">
        <v>44545</v>
      </c>
      <c r="R39" t="s">
        <v>117</v>
      </c>
      <c r="S39" t="s">
        <v>54</v>
      </c>
      <c r="T39" t="s">
        <v>54</v>
      </c>
    </row>
    <row r="40" spans="1:21" x14ac:dyDescent="0.25">
      <c r="A40" t="s">
        <v>51</v>
      </c>
      <c r="B40" t="s">
        <v>62</v>
      </c>
      <c r="C40" t="s">
        <v>459</v>
      </c>
      <c r="D40" t="s">
        <v>52</v>
      </c>
      <c r="E40" t="s">
        <v>458</v>
      </c>
      <c r="F40">
        <v>1</v>
      </c>
      <c r="G40" s="69">
        <v>44319</v>
      </c>
      <c r="H40" t="s">
        <v>444</v>
      </c>
      <c r="I40" t="s">
        <v>460</v>
      </c>
      <c r="J40" t="s">
        <v>31</v>
      </c>
      <c r="K40" t="s">
        <v>461</v>
      </c>
      <c r="L40" t="s">
        <v>464</v>
      </c>
      <c r="M40" t="s">
        <v>463</v>
      </c>
      <c r="N40" t="s">
        <v>386</v>
      </c>
      <c r="O40" t="s">
        <v>467</v>
      </c>
      <c r="P40" s="69">
        <v>44348</v>
      </c>
      <c r="Q40" s="69">
        <v>44545</v>
      </c>
      <c r="R40" t="s">
        <v>294</v>
      </c>
      <c r="S40" t="s">
        <v>54</v>
      </c>
      <c r="T40" t="s">
        <v>54</v>
      </c>
      <c r="U40" t="s">
        <v>294</v>
      </c>
    </row>
    <row r="41" spans="1:21" x14ac:dyDescent="0.25">
      <c r="A41" t="s">
        <v>51</v>
      </c>
      <c r="B41" t="s">
        <v>62</v>
      </c>
      <c r="C41" t="s">
        <v>459</v>
      </c>
      <c r="D41" t="s">
        <v>52</v>
      </c>
      <c r="E41" t="s">
        <v>458</v>
      </c>
      <c r="F41">
        <v>1</v>
      </c>
      <c r="G41" s="69">
        <v>44319</v>
      </c>
      <c r="H41" t="s">
        <v>444</v>
      </c>
      <c r="I41" t="s">
        <v>460</v>
      </c>
      <c r="J41" t="s">
        <v>31</v>
      </c>
      <c r="K41" t="s">
        <v>462</v>
      </c>
      <c r="L41" t="s">
        <v>465</v>
      </c>
      <c r="M41" t="s">
        <v>466</v>
      </c>
      <c r="N41" t="s">
        <v>386</v>
      </c>
      <c r="O41" t="s">
        <v>468</v>
      </c>
      <c r="P41" s="69">
        <v>44348</v>
      </c>
      <c r="Q41" s="69">
        <v>44530</v>
      </c>
      <c r="R41" t="s">
        <v>294</v>
      </c>
      <c r="S41" t="s">
        <v>54</v>
      </c>
      <c r="T41" t="s">
        <v>54</v>
      </c>
    </row>
    <row r="42" spans="1:21" x14ac:dyDescent="0.25">
      <c r="A42" t="s">
        <v>51</v>
      </c>
      <c r="B42" t="s">
        <v>75</v>
      </c>
      <c r="C42" t="s">
        <v>484</v>
      </c>
      <c r="D42" t="s">
        <v>52</v>
      </c>
      <c r="E42" t="s">
        <v>483</v>
      </c>
      <c r="F42">
        <v>1</v>
      </c>
      <c r="G42" s="69">
        <v>44327</v>
      </c>
      <c r="H42" t="s">
        <v>489</v>
      </c>
      <c r="I42" t="s">
        <v>485</v>
      </c>
      <c r="J42" t="s">
        <v>31</v>
      </c>
      <c r="K42" t="s">
        <v>486</v>
      </c>
      <c r="L42" t="s">
        <v>490</v>
      </c>
      <c r="M42" t="s">
        <v>493</v>
      </c>
      <c r="N42" t="s">
        <v>386</v>
      </c>
      <c r="O42" t="s">
        <v>496</v>
      </c>
      <c r="P42" s="69">
        <v>44344</v>
      </c>
      <c r="Q42" s="69">
        <v>44389</v>
      </c>
      <c r="R42" t="s">
        <v>117</v>
      </c>
      <c r="S42" t="s">
        <v>54</v>
      </c>
      <c r="T42" t="s">
        <v>54</v>
      </c>
      <c r="U42" t="s">
        <v>294</v>
      </c>
    </row>
    <row r="43" spans="1:21" x14ac:dyDescent="0.25">
      <c r="A43" t="s">
        <v>51</v>
      </c>
      <c r="B43" t="s">
        <v>75</v>
      </c>
      <c r="C43" t="s">
        <v>484</v>
      </c>
      <c r="D43" t="s">
        <v>52</v>
      </c>
      <c r="E43" t="s">
        <v>483</v>
      </c>
      <c r="F43">
        <v>1</v>
      </c>
      <c r="G43" s="69">
        <v>44327</v>
      </c>
      <c r="H43" t="s">
        <v>489</v>
      </c>
      <c r="I43" t="s">
        <v>485</v>
      </c>
      <c r="J43" t="s">
        <v>31</v>
      </c>
      <c r="K43" t="s">
        <v>487</v>
      </c>
      <c r="L43" t="s">
        <v>491</v>
      </c>
      <c r="M43" t="s">
        <v>494</v>
      </c>
      <c r="N43" t="s">
        <v>386</v>
      </c>
      <c r="O43" t="s">
        <v>497</v>
      </c>
      <c r="P43" s="69">
        <v>44344</v>
      </c>
      <c r="Q43" s="69">
        <v>44389</v>
      </c>
      <c r="R43" t="s">
        <v>117</v>
      </c>
      <c r="S43" t="s">
        <v>54</v>
      </c>
      <c r="T43" t="s">
        <v>54</v>
      </c>
    </row>
    <row r="44" spans="1:21" x14ac:dyDescent="0.25">
      <c r="A44" t="s">
        <v>51</v>
      </c>
      <c r="B44" t="s">
        <v>75</v>
      </c>
      <c r="C44" t="s">
        <v>484</v>
      </c>
      <c r="D44" t="s">
        <v>52</v>
      </c>
      <c r="E44" t="s">
        <v>483</v>
      </c>
      <c r="F44">
        <v>1</v>
      </c>
      <c r="G44" s="69">
        <v>44327</v>
      </c>
      <c r="H44" t="s">
        <v>489</v>
      </c>
      <c r="I44" t="s">
        <v>485</v>
      </c>
      <c r="J44" t="s">
        <v>31</v>
      </c>
      <c r="K44" t="s">
        <v>488</v>
      </c>
      <c r="L44" t="s">
        <v>492</v>
      </c>
      <c r="M44" t="s">
        <v>495</v>
      </c>
      <c r="N44" t="s">
        <v>386</v>
      </c>
      <c r="O44" t="s">
        <v>498</v>
      </c>
      <c r="P44" s="69">
        <v>44404</v>
      </c>
      <c r="Q44" s="69">
        <v>44499</v>
      </c>
      <c r="R44" t="s">
        <v>117</v>
      </c>
      <c r="S44" t="s">
        <v>54</v>
      </c>
      <c r="T44" t="s">
        <v>54</v>
      </c>
    </row>
  </sheetData>
  <autoFilter ref="A1:U44" xr:uid="{C10FD403-75E7-4EF4-BD54-45538CD498D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D14" zoomScale="62" zoomScaleNormal="62" workbookViewId="0">
      <selection activeCell="S10" sqref="S10"/>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6"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8515625" style="4" customWidth="1"/>
    <col min="20" max="26" width="2" style="4" customWidth="1"/>
    <col min="27" max="16384" width="11.42578125" style="1"/>
  </cols>
  <sheetData>
    <row r="1" spans="1:26" ht="36" customHeight="1" x14ac:dyDescent="0.25">
      <c r="A1" s="196"/>
      <c r="B1" s="197"/>
      <c r="C1" s="7" t="s">
        <v>10</v>
      </c>
      <c r="D1" s="164" t="s">
        <v>42</v>
      </c>
      <c r="E1" s="238"/>
      <c r="F1" s="238"/>
      <c r="G1" s="238"/>
      <c r="H1" s="238"/>
      <c r="I1" s="238"/>
      <c r="J1" s="238"/>
      <c r="K1" s="238"/>
      <c r="L1" s="238"/>
      <c r="M1" s="238"/>
      <c r="N1" s="238"/>
      <c r="O1" s="238"/>
      <c r="P1" s="238"/>
      <c r="Q1" s="238"/>
      <c r="R1" s="238"/>
      <c r="S1" s="238"/>
      <c r="T1" s="238"/>
      <c r="U1" s="238"/>
      <c r="V1" s="238"/>
      <c r="W1" s="238"/>
      <c r="X1" s="238"/>
      <c r="Y1" s="238"/>
      <c r="Z1" s="165"/>
    </row>
    <row r="2" spans="1:26" ht="41.25" customHeight="1" x14ac:dyDescent="0.25">
      <c r="A2" s="198"/>
      <c r="B2" s="199"/>
      <c r="C2" s="7" t="s">
        <v>0</v>
      </c>
      <c r="D2" s="164" t="s">
        <v>36</v>
      </c>
      <c r="E2" s="238"/>
      <c r="F2" s="238"/>
      <c r="G2" s="238"/>
      <c r="H2" s="238"/>
      <c r="I2" s="238"/>
      <c r="J2" s="238"/>
      <c r="K2" s="238"/>
      <c r="L2" s="238"/>
      <c r="M2" s="238"/>
      <c r="N2" s="238"/>
      <c r="O2" s="238"/>
      <c r="P2" s="238"/>
      <c r="Q2" s="238"/>
      <c r="R2" s="238"/>
      <c r="S2" s="165"/>
      <c r="T2" s="8" t="s">
        <v>1</v>
      </c>
      <c r="U2" s="228" t="s">
        <v>2</v>
      </c>
      <c r="V2" s="228"/>
      <c r="W2" s="228"/>
      <c r="X2" s="228"/>
      <c r="Y2" s="9" t="s">
        <v>3</v>
      </c>
      <c r="Z2" s="10">
        <v>2</v>
      </c>
    </row>
    <row r="3" spans="1:26" s="2" customFormat="1" ht="16.5" customHeight="1" x14ac:dyDescent="0.25">
      <c r="A3" s="206" t="s">
        <v>127</v>
      </c>
      <c r="B3" s="206"/>
      <c r="C3" s="206"/>
      <c r="D3" s="206"/>
      <c r="E3" s="206"/>
      <c r="F3" s="206"/>
      <c r="G3" s="206"/>
      <c r="H3" s="206"/>
      <c r="I3" s="206"/>
      <c r="J3" s="206"/>
      <c r="K3" s="206"/>
      <c r="L3" s="206"/>
      <c r="M3" s="206"/>
      <c r="N3" s="206"/>
      <c r="O3" s="206"/>
      <c r="P3" s="206"/>
      <c r="Q3" s="206"/>
      <c r="R3" s="206"/>
      <c r="S3" s="207"/>
      <c r="T3" s="229" t="s">
        <v>126</v>
      </c>
      <c r="U3" s="230"/>
      <c r="V3" s="230"/>
      <c r="W3" s="230"/>
      <c r="X3" s="230"/>
      <c r="Y3" s="230"/>
      <c r="Z3" s="231"/>
    </row>
    <row r="4" spans="1:26" s="2" customFormat="1" ht="16.5" customHeight="1" x14ac:dyDescent="0.25">
      <c r="A4" s="241"/>
      <c r="B4" s="241"/>
      <c r="C4" s="241"/>
      <c r="D4" s="241"/>
      <c r="E4" s="241"/>
      <c r="F4" s="241"/>
      <c r="G4" s="241"/>
      <c r="H4" s="241"/>
      <c r="I4" s="241"/>
      <c r="J4" s="241"/>
      <c r="K4" s="241"/>
      <c r="L4" s="241"/>
      <c r="M4" s="241"/>
      <c r="N4" s="241"/>
      <c r="O4" s="241"/>
      <c r="P4" s="241"/>
      <c r="Q4" s="241"/>
      <c r="R4" s="241"/>
      <c r="S4" s="209"/>
      <c r="T4" s="232" t="s">
        <v>4</v>
      </c>
      <c r="U4" s="233"/>
      <c r="V4" s="215" t="s">
        <v>5</v>
      </c>
      <c r="W4" s="234"/>
      <c r="X4" s="234"/>
      <c r="Y4" s="215" t="s">
        <v>6</v>
      </c>
      <c r="Z4" s="233"/>
    </row>
    <row r="5" spans="1:26" s="2" customFormat="1" ht="16.5" customHeight="1" x14ac:dyDescent="0.25">
      <c r="A5" s="241"/>
      <c r="B5" s="241"/>
      <c r="C5" s="241"/>
      <c r="D5" s="241"/>
      <c r="E5" s="241"/>
      <c r="F5" s="241"/>
      <c r="G5" s="241"/>
      <c r="H5" s="241"/>
      <c r="I5" s="241"/>
      <c r="J5" s="241"/>
      <c r="K5" s="241"/>
      <c r="L5" s="241"/>
      <c r="M5" s="241"/>
      <c r="N5" s="241"/>
      <c r="O5" s="241"/>
      <c r="P5" s="241"/>
      <c r="Q5" s="241"/>
      <c r="R5" s="241"/>
      <c r="S5" s="209"/>
      <c r="T5" s="232" t="s">
        <v>401</v>
      </c>
      <c r="U5" s="233"/>
      <c r="V5" s="215" t="s">
        <v>401</v>
      </c>
      <c r="W5" s="234"/>
      <c r="X5" s="234"/>
      <c r="Y5" s="235" t="s">
        <v>7</v>
      </c>
      <c r="Z5" s="236"/>
    </row>
    <row r="6" spans="1:26" s="2" customFormat="1" ht="16.5" customHeight="1" thickBot="1" x14ac:dyDescent="0.3">
      <c r="A6" s="241"/>
      <c r="B6" s="241"/>
      <c r="C6" s="241"/>
      <c r="D6" s="241"/>
      <c r="E6" s="241"/>
      <c r="F6" s="241"/>
      <c r="G6" s="241"/>
      <c r="H6" s="241"/>
      <c r="I6" s="241"/>
      <c r="J6" s="241"/>
      <c r="K6" s="241"/>
      <c r="L6" s="241"/>
      <c r="M6" s="241"/>
      <c r="N6" s="241"/>
      <c r="O6" s="241"/>
      <c r="P6" s="241"/>
      <c r="Q6" s="241"/>
      <c r="R6" s="241"/>
      <c r="S6" s="209"/>
      <c r="T6" s="243"/>
      <c r="U6" s="244"/>
      <c r="V6" s="245"/>
      <c r="W6" s="246"/>
      <c r="X6" s="246"/>
      <c r="Y6" s="169"/>
      <c r="Z6" s="171"/>
    </row>
    <row r="7" spans="1:26" s="3" customFormat="1" ht="50.25" customHeight="1" x14ac:dyDescent="0.25">
      <c r="A7" s="191" t="s">
        <v>8</v>
      </c>
      <c r="B7" s="191" t="s">
        <v>10</v>
      </c>
      <c r="C7" s="191" t="s">
        <v>12</v>
      </c>
      <c r="D7" s="191" t="s">
        <v>14</v>
      </c>
      <c r="E7" s="191" t="s">
        <v>40</v>
      </c>
      <c r="F7" s="191" t="s">
        <v>41</v>
      </c>
      <c r="G7" s="191" t="s">
        <v>16</v>
      </c>
      <c r="H7" s="191" t="s">
        <v>18</v>
      </c>
      <c r="I7" s="191" t="s">
        <v>128</v>
      </c>
      <c r="J7" s="191" t="s">
        <v>47</v>
      </c>
      <c r="K7" s="191" t="s">
        <v>37</v>
      </c>
      <c r="L7" s="191" t="s">
        <v>131</v>
      </c>
      <c r="M7" s="191" t="s">
        <v>38</v>
      </c>
      <c r="N7" s="183" t="s">
        <v>48</v>
      </c>
      <c r="O7" s="242"/>
      <c r="P7" s="183" t="s">
        <v>21</v>
      </c>
      <c r="Q7" s="184"/>
      <c r="R7" s="239" t="s">
        <v>129</v>
      </c>
      <c r="S7" s="187" t="s">
        <v>130</v>
      </c>
      <c r="T7" s="218" t="s">
        <v>22</v>
      </c>
      <c r="U7" s="220" t="s">
        <v>23</v>
      </c>
      <c r="V7" s="224" t="s">
        <v>24</v>
      </c>
      <c r="W7" s="226" t="s">
        <v>46</v>
      </c>
      <c r="X7" s="222" t="s">
        <v>25</v>
      </c>
      <c r="Y7" s="176" t="s">
        <v>49</v>
      </c>
      <c r="Z7" s="178" t="s">
        <v>39</v>
      </c>
    </row>
    <row r="8" spans="1:26" s="3" customFormat="1" ht="29.25" customHeight="1" x14ac:dyDescent="0.25">
      <c r="A8" s="192"/>
      <c r="B8" s="192"/>
      <c r="C8" s="192"/>
      <c r="D8" s="192"/>
      <c r="E8" s="192"/>
      <c r="F8" s="192"/>
      <c r="G8" s="192"/>
      <c r="H8" s="192"/>
      <c r="I8" s="192"/>
      <c r="J8" s="192"/>
      <c r="K8" s="192"/>
      <c r="L8" s="192"/>
      <c r="M8" s="192"/>
      <c r="N8" s="11" t="s">
        <v>50</v>
      </c>
      <c r="O8" s="11" t="s">
        <v>28</v>
      </c>
      <c r="P8" s="36" t="s">
        <v>29</v>
      </c>
      <c r="Q8" s="42" t="s">
        <v>30</v>
      </c>
      <c r="R8" s="240"/>
      <c r="S8" s="188"/>
      <c r="T8" s="219"/>
      <c r="U8" s="221"/>
      <c r="V8" s="225"/>
      <c r="W8" s="227"/>
      <c r="X8" s="223"/>
      <c r="Y8" s="177"/>
      <c r="Z8" s="179"/>
    </row>
    <row r="9" spans="1:26" ht="37.5" customHeight="1" x14ac:dyDescent="0.25">
      <c r="A9" s="12" t="s">
        <v>53</v>
      </c>
      <c r="B9" s="13" t="s">
        <v>132</v>
      </c>
      <c r="C9" s="14" t="s">
        <v>133</v>
      </c>
      <c r="D9" s="15">
        <v>44130</v>
      </c>
      <c r="E9" s="15">
        <v>44124</v>
      </c>
      <c r="F9" s="14" t="s">
        <v>134</v>
      </c>
      <c r="G9" s="13" t="s">
        <v>135</v>
      </c>
      <c r="H9" s="13" t="s">
        <v>136</v>
      </c>
      <c r="I9" s="43" t="s">
        <v>265</v>
      </c>
      <c r="J9" s="13" t="s">
        <v>137</v>
      </c>
      <c r="K9" s="13" t="s">
        <v>138</v>
      </c>
      <c r="L9" s="13" t="s">
        <v>139</v>
      </c>
      <c r="M9" s="44">
        <v>1</v>
      </c>
      <c r="N9" s="12" t="s">
        <v>53</v>
      </c>
      <c r="O9" s="12" t="s">
        <v>140</v>
      </c>
      <c r="P9" s="15">
        <v>44197</v>
      </c>
      <c r="Q9" s="15">
        <v>44377</v>
      </c>
      <c r="R9" s="90" t="s">
        <v>116</v>
      </c>
      <c r="S9" s="61" t="s">
        <v>537</v>
      </c>
      <c r="T9" s="57" t="s">
        <v>402</v>
      </c>
      <c r="U9" s="65" t="s">
        <v>403</v>
      </c>
      <c r="V9" s="59" t="s">
        <v>404</v>
      </c>
      <c r="W9" s="59" t="s">
        <v>52</v>
      </c>
      <c r="X9" s="59" t="s">
        <v>278</v>
      </c>
      <c r="Y9" s="60"/>
      <c r="Z9" s="61"/>
    </row>
    <row r="10" spans="1:26" s="38" customFormat="1" ht="37.5" customHeight="1" x14ac:dyDescent="0.25">
      <c r="A10" s="12" t="s">
        <v>61</v>
      </c>
      <c r="B10" s="21" t="s">
        <v>141</v>
      </c>
      <c r="C10" s="14" t="s">
        <v>142</v>
      </c>
      <c r="D10" s="34">
        <v>44131</v>
      </c>
      <c r="E10" s="15">
        <v>44124</v>
      </c>
      <c r="F10" s="16" t="s">
        <v>143</v>
      </c>
      <c r="G10" s="13" t="s">
        <v>144</v>
      </c>
      <c r="H10" s="21" t="s">
        <v>145</v>
      </c>
      <c r="I10" s="43" t="s">
        <v>266</v>
      </c>
      <c r="J10" s="21" t="s">
        <v>146</v>
      </c>
      <c r="K10" s="21" t="s">
        <v>147</v>
      </c>
      <c r="L10" s="21" t="s">
        <v>148</v>
      </c>
      <c r="M10" s="21">
        <v>1</v>
      </c>
      <c r="N10" s="21" t="s">
        <v>61</v>
      </c>
      <c r="O10" s="21" t="s">
        <v>149</v>
      </c>
      <c r="P10" s="34">
        <v>44138</v>
      </c>
      <c r="Q10" s="34">
        <v>44348</v>
      </c>
      <c r="R10" s="91" t="s">
        <v>535</v>
      </c>
      <c r="S10" s="61" t="s">
        <v>537</v>
      </c>
      <c r="T10" s="57" t="s">
        <v>436</v>
      </c>
      <c r="U10" s="66" t="s">
        <v>405</v>
      </c>
      <c r="V10" s="59" t="s">
        <v>440</v>
      </c>
      <c r="W10" s="59" t="s">
        <v>437</v>
      </c>
      <c r="X10" s="59" t="s">
        <v>278</v>
      </c>
      <c r="Y10" s="60"/>
      <c r="Z10" s="62"/>
    </row>
    <row r="11" spans="1:26" s="38" customFormat="1" ht="37.5" customHeight="1" x14ac:dyDescent="0.25">
      <c r="A11" s="45" t="s">
        <v>150</v>
      </c>
      <c r="B11" s="45" t="s">
        <v>151</v>
      </c>
      <c r="C11" s="14" t="s">
        <v>152</v>
      </c>
      <c r="D11" s="34">
        <v>44132</v>
      </c>
      <c r="E11" s="15">
        <v>44124</v>
      </c>
      <c r="F11" s="52" t="s">
        <v>153</v>
      </c>
      <c r="G11" s="46" t="s">
        <v>154</v>
      </c>
      <c r="H11" s="45" t="s">
        <v>279</v>
      </c>
      <c r="I11" s="43" t="s">
        <v>267</v>
      </c>
      <c r="J11" s="45" t="s">
        <v>155</v>
      </c>
      <c r="K11" s="45" t="s">
        <v>156</v>
      </c>
      <c r="L11" s="45" t="s">
        <v>157</v>
      </c>
      <c r="M11" s="21">
        <v>1</v>
      </c>
      <c r="N11" s="21" t="s">
        <v>280</v>
      </c>
      <c r="O11" s="21" t="s">
        <v>159</v>
      </c>
      <c r="P11" s="34">
        <v>44152</v>
      </c>
      <c r="Q11" s="56">
        <v>44253</v>
      </c>
      <c r="R11" s="90" t="s">
        <v>116</v>
      </c>
      <c r="S11" s="61" t="s">
        <v>537</v>
      </c>
      <c r="T11" s="64" t="s">
        <v>406</v>
      </c>
      <c r="U11" s="65" t="s">
        <v>407</v>
      </c>
      <c r="V11" s="59" t="s">
        <v>408</v>
      </c>
      <c r="W11" s="59" t="s">
        <v>409</v>
      </c>
      <c r="X11" s="59" t="s">
        <v>278</v>
      </c>
      <c r="Y11" s="60"/>
      <c r="Z11" s="62"/>
    </row>
    <row r="12" spans="1:26" s="38" customFormat="1" ht="37.5" customHeight="1" x14ac:dyDescent="0.25">
      <c r="A12" s="45" t="s">
        <v>160</v>
      </c>
      <c r="B12" s="45" t="s">
        <v>161</v>
      </c>
      <c r="C12" s="14" t="s">
        <v>162</v>
      </c>
      <c r="D12" s="34">
        <v>44132</v>
      </c>
      <c r="E12" s="15">
        <v>44124</v>
      </c>
      <c r="F12" s="23" t="s">
        <v>163</v>
      </c>
      <c r="G12" s="46" t="s">
        <v>164</v>
      </c>
      <c r="H12" s="45" t="s">
        <v>165</v>
      </c>
      <c r="I12" s="43" t="s">
        <v>268</v>
      </c>
      <c r="J12" s="45" t="s">
        <v>166</v>
      </c>
      <c r="K12" s="45" t="s">
        <v>167</v>
      </c>
      <c r="L12" s="45" t="s">
        <v>168</v>
      </c>
      <c r="M12" s="21">
        <v>1</v>
      </c>
      <c r="N12" s="21" t="s">
        <v>281</v>
      </c>
      <c r="O12" s="21" t="s">
        <v>169</v>
      </c>
      <c r="P12" s="34">
        <v>44175</v>
      </c>
      <c r="Q12" s="56">
        <v>44265</v>
      </c>
      <c r="R12" s="90" t="s">
        <v>116</v>
      </c>
      <c r="S12" s="61" t="s">
        <v>537</v>
      </c>
      <c r="T12" s="57" t="s">
        <v>410</v>
      </c>
      <c r="U12" s="65" t="s">
        <v>411</v>
      </c>
      <c r="V12" s="59" t="s">
        <v>412</v>
      </c>
      <c r="W12" s="59" t="s">
        <v>52</v>
      </c>
      <c r="X12" s="59" t="s">
        <v>278</v>
      </c>
      <c r="Y12" s="60"/>
      <c r="Z12" s="62"/>
    </row>
    <row r="13" spans="1:26" s="38" customFormat="1" ht="37.5" customHeight="1" x14ac:dyDescent="0.25">
      <c r="A13" s="21" t="s">
        <v>170</v>
      </c>
      <c r="B13" s="21" t="s">
        <v>161</v>
      </c>
      <c r="C13" s="14" t="s">
        <v>171</v>
      </c>
      <c r="D13" s="34">
        <v>44132</v>
      </c>
      <c r="E13" s="15">
        <v>44124</v>
      </c>
      <c r="F13" s="23" t="s">
        <v>172</v>
      </c>
      <c r="G13" s="46" t="s">
        <v>173</v>
      </c>
      <c r="H13" s="21" t="s">
        <v>174</v>
      </c>
      <c r="I13" s="43" t="s">
        <v>175</v>
      </c>
      <c r="J13" s="21" t="s">
        <v>176</v>
      </c>
      <c r="K13" s="21" t="s">
        <v>177</v>
      </c>
      <c r="L13" s="21" t="s">
        <v>178</v>
      </c>
      <c r="M13" s="21">
        <v>1</v>
      </c>
      <c r="N13" s="21" t="s">
        <v>282</v>
      </c>
      <c r="O13" s="21" t="s">
        <v>179</v>
      </c>
      <c r="P13" s="34">
        <v>44175</v>
      </c>
      <c r="Q13" s="47">
        <v>44438</v>
      </c>
      <c r="R13" s="92" t="s">
        <v>536</v>
      </c>
      <c r="S13" s="61" t="s">
        <v>537</v>
      </c>
      <c r="T13" s="57" t="s">
        <v>413</v>
      </c>
      <c r="U13" s="66" t="s">
        <v>405</v>
      </c>
      <c r="V13" s="59" t="s">
        <v>414</v>
      </c>
      <c r="W13" s="59" t="s">
        <v>415</v>
      </c>
      <c r="X13" s="59" t="s">
        <v>278</v>
      </c>
      <c r="Y13" s="60"/>
      <c r="Z13" s="62"/>
    </row>
    <row r="14" spans="1:26" s="38" customFormat="1" ht="37.5" customHeight="1" x14ac:dyDescent="0.25">
      <c r="A14" s="21" t="s">
        <v>160</v>
      </c>
      <c r="B14" s="21" t="s">
        <v>161</v>
      </c>
      <c r="C14" s="14" t="s">
        <v>180</v>
      </c>
      <c r="D14" s="34">
        <v>44132</v>
      </c>
      <c r="E14" s="15">
        <v>44124</v>
      </c>
      <c r="F14" s="23" t="s">
        <v>181</v>
      </c>
      <c r="G14" s="48" t="s">
        <v>182</v>
      </c>
      <c r="H14" s="21" t="s">
        <v>183</v>
      </c>
      <c r="I14" s="49" t="s">
        <v>269</v>
      </c>
      <c r="J14" s="21" t="s">
        <v>184</v>
      </c>
      <c r="K14" s="21" t="s">
        <v>177</v>
      </c>
      <c r="L14" s="21" t="s">
        <v>185</v>
      </c>
      <c r="M14" s="21">
        <v>1</v>
      </c>
      <c r="N14" s="21" t="s">
        <v>186</v>
      </c>
      <c r="O14" s="21" t="s">
        <v>187</v>
      </c>
      <c r="P14" s="34">
        <v>44175</v>
      </c>
      <c r="Q14" s="34">
        <v>44438</v>
      </c>
      <c r="R14" s="92" t="s">
        <v>536</v>
      </c>
      <c r="S14" s="61" t="s">
        <v>537</v>
      </c>
      <c r="T14" s="57" t="s">
        <v>416</v>
      </c>
      <c r="U14" s="66" t="s">
        <v>405</v>
      </c>
      <c r="V14" s="59" t="s">
        <v>417</v>
      </c>
      <c r="W14" s="59" t="s">
        <v>415</v>
      </c>
      <c r="X14" s="59" t="s">
        <v>278</v>
      </c>
      <c r="Y14" s="60"/>
      <c r="Z14" s="62"/>
    </row>
    <row r="15" spans="1:26" s="38" customFormat="1" ht="37.5" customHeight="1" x14ac:dyDescent="0.25">
      <c r="A15" s="21" t="s">
        <v>188</v>
      </c>
      <c r="B15" s="21" t="s">
        <v>189</v>
      </c>
      <c r="C15" s="14" t="s">
        <v>190</v>
      </c>
      <c r="D15" s="34">
        <v>44132</v>
      </c>
      <c r="E15" s="15">
        <v>44124</v>
      </c>
      <c r="F15" s="23" t="s">
        <v>191</v>
      </c>
      <c r="G15" s="46" t="s">
        <v>192</v>
      </c>
      <c r="H15" s="21" t="s">
        <v>193</v>
      </c>
      <c r="I15" s="43" t="s">
        <v>270</v>
      </c>
      <c r="J15" s="21" t="s">
        <v>194</v>
      </c>
      <c r="K15" s="21" t="s">
        <v>195</v>
      </c>
      <c r="L15" s="21" t="s">
        <v>196</v>
      </c>
      <c r="M15" s="21" t="s">
        <v>197</v>
      </c>
      <c r="N15" s="21" t="s">
        <v>61</v>
      </c>
      <c r="O15" s="21" t="s">
        <v>149</v>
      </c>
      <c r="P15" s="34">
        <v>44197</v>
      </c>
      <c r="Q15" s="47">
        <v>44438</v>
      </c>
      <c r="R15" s="92" t="s">
        <v>536</v>
      </c>
      <c r="S15" s="61" t="s">
        <v>537</v>
      </c>
      <c r="T15" s="67" t="s">
        <v>418</v>
      </c>
      <c r="U15" s="68" t="s">
        <v>419</v>
      </c>
      <c r="V15" s="63" t="s">
        <v>420</v>
      </c>
      <c r="W15" s="59" t="s">
        <v>421</v>
      </c>
      <c r="X15" s="59" t="s">
        <v>278</v>
      </c>
      <c r="Y15" s="60"/>
      <c r="Z15" s="62"/>
    </row>
    <row r="16" spans="1:26" s="38" customFormat="1" ht="37.5" customHeight="1" x14ac:dyDescent="0.25">
      <c r="A16" s="12" t="s">
        <v>61</v>
      </c>
      <c r="B16" s="21" t="s">
        <v>141</v>
      </c>
      <c r="C16" s="14" t="s">
        <v>198</v>
      </c>
      <c r="D16" s="34">
        <v>44131</v>
      </c>
      <c r="E16" s="15">
        <v>44124</v>
      </c>
      <c r="F16" s="23" t="s">
        <v>199</v>
      </c>
      <c r="G16" s="46" t="s">
        <v>200</v>
      </c>
      <c r="H16" s="21" t="s">
        <v>201</v>
      </c>
      <c r="I16" s="43" t="s">
        <v>271</v>
      </c>
      <c r="J16" s="21" t="s">
        <v>202</v>
      </c>
      <c r="K16" s="21" t="s">
        <v>203</v>
      </c>
      <c r="L16" s="21" t="s">
        <v>204</v>
      </c>
      <c r="M16" s="21">
        <v>1</v>
      </c>
      <c r="N16" s="21" t="s">
        <v>61</v>
      </c>
      <c r="O16" s="21" t="s">
        <v>149</v>
      </c>
      <c r="P16" s="34">
        <v>44138</v>
      </c>
      <c r="Q16" s="56">
        <v>44195</v>
      </c>
      <c r="R16" s="90" t="s">
        <v>116</v>
      </c>
      <c r="S16" s="61" t="s">
        <v>537</v>
      </c>
      <c r="T16" s="57" t="s">
        <v>422</v>
      </c>
      <c r="U16" s="66" t="s">
        <v>405</v>
      </c>
      <c r="V16" s="57" t="s">
        <v>423</v>
      </c>
      <c r="W16" s="59" t="s">
        <v>52</v>
      </c>
      <c r="X16" s="59" t="s">
        <v>278</v>
      </c>
      <c r="Y16" s="60"/>
      <c r="Z16" s="62"/>
    </row>
    <row r="17" spans="1:26" s="38" customFormat="1" ht="37.5" customHeight="1" x14ac:dyDescent="0.25">
      <c r="A17" s="45" t="s">
        <v>205</v>
      </c>
      <c r="B17" s="45" t="s">
        <v>161</v>
      </c>
      <c r="C17" s="14" t="s">
        <v>206</v>
      </c>
      <c r="D17" s="34">
        <v>44132</v>
      </c>
      <c r="E17" s="15">
        <v>44124</v>
      </c>
      <c r="F17" s="23" t="s">
        <v>207</v>
      </c>
      <c r="G17" s="46" t="s">
        <v>208</v>
      </c>
      <c r="H17" s="45" t="s">
        <v>209</v>
      </c>
      <c r="I17" s="43" t="s">
        <v>272</v>
      </c>
      <c r="J17" s="45" t="s">
        <v>210</v>
      </c>
      <c r="K17" s="45" t="s">
        <v>211</v>
      </c>
      <c r="L17" s="45" t="s">
        <v>212</v>
      </c>
      <c r="M17" s="50">
        <v>1</v>
      </c>
      <c r="N17" s="21" t="s">
        <v>213</v>
      </c>
      <c r="O17" s="21" t="s">
        <v>214</v>
      </c>
      <c r="P17" s="34">
        <v>44175</v>
      </c>
      <c r="Q17" s="34">
        <v>44469</v>
      </c>
      <c r="R17" s="92" t="s">
        <v>536</v>
      </c>
      <c r="S17" s="61" t="s">
        <v>537</v>
      </c>
      <c r="T17" s="57" t="s">
        <v>424</v>
      </c>
      <c r="U17" s="65" t="s">
        <v>405</v>
      </c>
      <c r="V17" s="59" t="s">
        <v>425</v>
      </c>
      <c r="W17" s="59" t="s">
        <v>52</v>
      </c>
      <c r="X17" s="59" t="s">
        <v>278</v>
      </c>
      <c r="Y17" s="60"/>
      <c r="Z17" s="62"/>
    </row>
    <row r="18" spans="1:26" s="38" customFormat="1" ht="37.5" customHeight="1" x14ac:dyDescent="0.25">
      <c r="A18" s="12" t="s">
        <v>61</v>
      </c>
      <c r="B18" s="21" t="s">
        <v>141</v>
      </c>
      <c r="C18" s="14" t="s">
        <v>142</v>
      </c>
      <c r="D18" s="34">
        <v>44131</v>
      </c>
      <c r="E18" s="15">
        <v>44124</v>
      </c>
      <c r="F18" s="16" t="s">
        <v>215</v>
      </c>
      <c r="G18" s="13" t="s">
        <v>216</v>
      </c>
      <c r="H18" s="21" t="s">
        <v>145</v>
      </c>
      <c r="I18" s="43" t="s">
        <v>266</v>
      </c>
      <c r="J18" s="21" t="s">
        <v>217</v>
      </c>
      <c r="K18" s="21" t="s">
        <v>147</v>
      </c>
      <c r="L18" s="21" t="s">
        <v>148</v>
      </c>
      <c r="M18" s="21">
        <v>1</v>
      </c>
      <c r="N18" s="21" t="s">
        <v>61</v>
      </c>
      <c r="O18" s="21" t="s">
        <v>149</v>
      </c>
      <c r="P18" s="34">
        <v>44138</v>
      </c>
      <c r="Q18" s="34">
        <v>44348</v>
      </c>
      <c r="R18" s="90" t="s">
        <v>116</v>
      </c>
      <c r="S18" s="61" t="s">
        <v>537</v>
      </c>
      <c r="T18" s="57" t="s">
        <v>439</v>
      </c>
      <c r="U18" s="66" t="s">
        <v>405</v>
      </c>
      <c r="V18" s="59" t="s">
        <v>440</v>
      </c>
      <c r="W18" s="59" t="s">
        <v>437</v>
      </c>
      <c r="X18" s="59" t="s">
        <v>278</v>
      </c>
      <c r="Y18" s="60"/>
      <c r="Z18" s="62"/>
    </row>
    <row r="19" spans="1:26" s="38" customFormat="1" ht="37.5" customHeight="1" x14ac:dyDescent="0.25">
      <c r="A19" s="12" t="s">
        <v>53</v>
      </c>
      <c r="B19" s="13" t="s">
        <v>218</v>
      </c>
      <c r="C19" s="14" t="s">
        <v>219</v>
      </c>
      <c r="D19" s="34">
        <v>44130</v>
      </c>
      <c r="E19" s="15">
        <v>44124</v>
      </c>
      <c r="F19" s="53" t="s">
        <v>220</v>
      </c>
      <c r="G19" s="45" t="s">
        <v>221</v>
      </c>
      <c r="H19" s="13" t="s">
        <v>222</v>
      </c>
      <c r="I19" s="43" t="s">
        <v>273</v>
      </c>
      <c r="J19" s="54" t="s">
        <v>223</v>
      </c>
      <c r="K19" s="13" t="s">
        <v>224</v>
      </c>
      <c r="L19" s="13" t="s">
        <v>225</v>
      </c>
      <c r="M19" s="50">
        <v>1</v>
      </c>
      <c r="N19" s="21" t="s">
        <v>226</v>
      </c>
      <c r="O19" s="21" t="s">
        <v>227</v>
      </c>
      <c r="P19" s="34">
        <v>44150</v>
      </c>
      <c r="Q19" s="47">
        <v>44469</v>
      </c>
      <c r="R19" s="92" t="s">
        <v>536</v>
      </c>
      <c r="S19" s="61" t="s">
        <v>537</v>
      </c>
      <c r="T19" s="57" t="s">
        <v>438</v>
      </c>
      <c r="U19" s="58" t="s">
        <v>52</v>
      </c>
      <c r="V19" s="59" t="s">
        <v>52</v>
      </c>
      <c r="W19" s="59" t="s">
        <v>427</v>
      </c>
      <c r="X19" s="59" t="s">
        <v>52</v>
      </c>
      <c r="Y19" s="60"/>
      <c r="Z19" s="62"/>
    </row>
    <row r="20" spans="1:26" ht="28.5" customHeight="1" x14ac:dyDescent="0.25">
      <c r="A20" s="21" t="s">
        <v>228</v>
      </c>
      <c r="B20" s="21" t="s">
        <v>151</v>
      </c>
      <c r="C20" s="14" t="s">
        <v>229</v>
      </c>
      <c r="D20" s="34">
        <v>44132</v>
      </c>
      <c r="E20" s="15">
        <v>44124</v>
      </c>
      <c r="F20" s="23" t="s">
        <v>230</v>
      </c>
      <c r="G20" s="21" t="s">
        <v>231</v>
      </c>
      <c r="H20" s="21" t="s">
        <v>232</v>
      </c>
      <c r="I20" s="49" t="s">
        <v>274</v>
      </c>
      <c r="J20" s="21" t="s">
        <v>233</v>
      </c>
      <c r="K20" s="21" t="s">
        <v>234</v>
      </c>
      <c r="L20" s="21" t="s">
        <v>235</v>
      </c>
      <c r="M20" s="21">
        <v>1</v>
      </c>
      <c r="N20" s="21" t="s">
        <v>51</v>
      </c>
      <c r="O20" s="21" t="s">
        <v>236</v>
      </c>
      <c r="P20" s="34">
        <v>44150</v>
      </c>
      <c r="Q20" s="47">
        <v>44469</v>
      </c>
      <c r="R20" s="92" t="s">
        <v>536</v>
      </c>
      <c r="S20" s="61" t="s">
        <v>537</v>
      </c>
      <c r="T20" s="57" t="s">
        <v>426</v>
      </c>
      <c r="U20" s="58" t="s">
        <v>52</v>
      </c>
      <c r="V20" s="59" t="s">
        <v>52</v>
      </c>
      <c r="W20" s="59" t="s">
        <v>427</v>
      </c>
      <c r="X20" s="59" t="s">
        <v>52</v>
      </c>
      <c r="Y20" s="60"/>
      <c r="Z20" s="62"/>
    </row>
    <row r="21" spans="1:26" ht="83.25" customHeight="1" x14ac:dyDescent="0.25">
      <c r="A21" s="21" t="s">
        <v>228</v>
      </c>
      <c r="B21" s="21" t="s">
        <v>151</v>
      </c>
      <c r="C21" s="14" t="s">
        <v>237</v>
      </c>
      <c r="D21" s="34">
        <v>44132</v>
      </c>
      <c r="E21" s="15">
        <v>44124</v>
      </c>
      <c r="F21" s="23" t="s">
        <v>238</v>
      </c>
      <c r="G21" s="21" t="s">
        <v>239</v>
      </c>
      <c r="H21" s="21" t="s">
        <v>240</v>
      </c>
      <c r="I21" s="43" t="s">
        <v>275</v>
      </c>
      <c r="J21" s="54" t="s">
        <v>241</v>
      </c>
      <c r="K21" s="21" t="s">
        <v>242</v>
      </c>
      <c r="L21" s="21" t="s">
        <v>243</v>
      </c>
      <c r="M21" s="21">
        <v>1</v>
      </c>
      <c r="N21" s="21" t="s">
        <v>280</v>
      </c>
      <c r="O21" s="21" t="s">
        <v>283</v>
      </c>
      <c r="P21" s="34">
        <v>44197</v>
      </c>
      <c r="Q21" s="34">
        <v>44469</v>
      </c>
      <c r="R21" s="92" t="s">
        <v>536</v>
      </c>
      <c r="S21" s="61" t="s">
        <v>537</v>
      </c>
      <c r="T21" s="57" t="s">
        <v>428</v>
      </c>
      <c r="U21" s="58" t="s">
        <v>52</v>
      </c>
      <c r="V21" s="59" t="s">
        <v>52</v>
      </c>
      <c r="W21" s="59" t="s">
        <v>427</v>
      </c>
      <c r="X21" s="59" t="s">
        <v>52</v>
      </c>
      <c r="Y21" s="60"/>
      <c r="Z21" s="62"/>
    </row>
    <row r="22" spans="1:26" ht="28.5" customHeight="1" x14ac:dyDescent="0.25">
      <c r="A22" s="21" t="s">
        <v>228</v>
      </c>
      <c r="B22" s="21" t="s">
        <v>151</v>
      </c>
      <c r="C22" s="14" t="s">
        <v>244</v>
      </c>
      <c r="D22" s="34">
        <v>44132</v>
      </c>
      <c r="E22" s="15">
        <v>44124</v>
      </c>
      <c r="F22" s="23" t="s">
        <v>245</v>
      </c>
      <c r="G22" s="21" t="s">
        <v>246</v>
      </c>
      <c r="H22" s="21" t="s">
        <v>247</v>
      </c>
      <c r="I22" s="43" t="s">
        <v>276</v>
      </c>
      <c r="J22" s="55" t="s">
        <v>248</v>
      </c>
      <c r="K22" s="21" t="s">
        <v>249</v>
      </c>
      <c r="L22" s="21" t="s">
        <v>250</v>
      </c>
      <c r="M22" s="21" t="s">
        <v>251</v>
      </c>
      <c r="N22" s="21" t="s">
        <v>280</v>
      </c>
      <c r="O22" s="21" t="s">
        <v>252</v>
      </c>
      <c r="P22" s="34">
        <v>44197</v>
      </c>
      <c r="Q22" s="47">
        <v>44469</v>
      </c>
      <c r="R22" s="92" t="s">
        <v>536</v>
      </c>
      <c r="S22" s="61" t="s">
        <v>537</v>
      </c>
      <c r="T22" s="64" t="s">
        <v>429</v>
      </c>
      <c r="U22" s="65" t="s">
        <v>430</v>
      </c>
      <c r="V22" s="59" t="s">
        <v>431</v>
      </c>
      <c r="W22" s="59" t="s">
        <v>52</v>
      </c>
      <c r="X22" s="59" t="s">
        <v>278</v>
      </c>
      <c r="Y22" s="60"/>
      <c r="Z22" s="61"/>
    </row>
    <row r="23" spans="1:26" ht="28.5" customHeight="1" x14ac:dyDescent="0.25">
      <c r="A23" s="21" t="s">
        <v>228</v>
      </c>
      <c r="B23" s="21" t="s">
        <v>151</v>
      </c>
      <c r="C23" s="14" t="s">
        <v>253</v>
      </c>
      <c r="D23" s="34">
        <v>44132</v>
      </c>
      <c r="E23" s="15">
        <v>44124</v>
      </c>
      <c r="F23" s="23" t="s">
        <v>254</v>
      </c>
      <c r="G23" s="21" t="s">
        <v>255</v>
      </c>
      <c r="H23" s="21" t="s">
        <v>256</v>
      </c>
      <c r="I23" s="43" t="s">
        <v>277</v>
      </c>
      <c r="J23" s="55" t="s">
        <v>257</v>
      </c>
      <c r="K23" s="21" t="s">
        <v>258</v>
      </c>
      <c r="L23" s="21" t="s">
        <v>259</v>
      </c>
      <c r="M23" s="21">
        <v>1</v>
      </c>
      <c r="N23" s="21" t="s">
        <v>158</v>
      </c>
      <c r="O23" s="21" t="s">
        <v>252</v>
      </c>
      <c r="P23" s="34">
        <v>44134</v>
      </c>
      <c r="Q23" s="47">
        <v>44469</v>
      </c>
      <c r="R23" s="92" t="s">
        <v>536</v>
      </c>
      <c r="S23" s="61" t="s">
        <v>537</v>
      </c>
      <c r="T23" s="64" t="s">
        <v>432</v>
      </c>
      <c r="U23" s="65" t="s">
        <v>407</v>
      </c>
      <c r="V23" s="59" t="s">
        <v>433</v>
      </c>
      <c r="W23" s="59" t="s">
        <v>409</v>
      </c>
      <c r="X23" s="59" t="s">
        <v>278</v>
      </c>
      <c r="Y23" s="60"/>
      <c r="Z23" s="61"/>
    </row>
    <row r="24" spans="1:26" ht="28.5" customHeight="1" x14ac:dyDescent="0.25">
      <c r="A24" s="21" t="s">
        <v>228</v>
      </c>
      <c r="B24" s="21" t="s">
        <v>151</v>
      </c>
      <c r="C24" s="14" t="s">
        <v>260</v>
      </c>
      <c r="D24" s="34">
        <v>44132</v>
      </c>
      <c r="E24" s="15">
        <v>44124</v>
      </c>
      <c r="F24" s="23" t="s">
        <v>261</v>
      </c>
      <c r="G24" s="21" t="s">
        <v>262</v>
      </c>
      <c r="H24" s="21" t="s">
        <v>263</v>
      </c>
      <c r="I24" s="51" t="s">
        <v>264</v>
      </c>
      <c r="J24" s="55" t="s">
        <v>284</v>
      </c>
      <c r="K24" s="21" t="s">
        <v>258</v>
      </c>
      <c r="L24" s="21" t="s">
        <v>259</v>
      </c>
      <c r="M24" s="21">
        <v>1</v>
      </c>
      <c r="N24" s="21" t="s">
        <v>158</v>
      </c>
      <c r="O24" s="21" t="s">
        <v>252</v>
      </c>
      <c r="P24" s="34">
        <v>44152</v>
      </c>
      <c r="Q24" s="56">
        <v>44253</v>
      </c>
      <c r="R24" s="90" t="s">
        <v>116</v>
      </c>
      <c r="S24" s="61" t="s">
        <v>537</v>
      </c>
      <c r="T24" s="64" t="s">
        <v>434</v>
      </c>
      <c r="U24" s="65" t="s">
        <v>407</v>
      </c>
      <c r="V24" s="59" t="s">
        <v>435</v>
      </c>
      <c r="W24" s="59" t="s">
        <v>409</v>
      </c>
      <c r="X24" s="59" t="s">
        <v>278</v>
      </c>
      <c r="Y24" s="60"/>
      <c r="Z24" s="61"/>
    </row>
    <row r="25" spans="1:26" ht="28.5" customHeight="1" x14ac:dyDescent="0.25">
      <c r="A25" s="21"/>
      <c r="B25" s="21"/>
      <c r="C25" s="21"/>
      <c r="D25" s="21"/>
      <c r="E25" s="21"/>
      <c r="F25" s="21"/>
      <c r="G25" s="23"/>
      <c r="H25" s="21"/>
      <c r="I25" s="13"/>
      <c r="J25" s="21"/>
      <c r="K25" s="23"/>
      <c r="L25" s="23"/>
      <c r="M25" s="21"/>
      <c r="N25" s="21"/>
      <c r="O25" s="21"/>
      <c r="P25" s="21"/>
      <c r="Q25" s="21"/>
      <c r="R25" s="41"/>
      <c r="S25" s="22"/>
      <c r="T25" s="24"/>
      <c r="U25" s="25"/>
      <c r="V25" s="26"/>
      <c r="W25" s="19"/>
      <c r="X25" s="19"/>
      <c r="Y25" s="20"/>
      <c r="Z25" s="22"/>
    </row>
    <row r="26" spans="1:26" ht="28.5" customHeight="1" x14ac:dyDescent="0.25">
      <c r="A26" s="21"/>
      <c r="B26" s="21"/>
      <c r="C26" s="21"/>
      <c r="D26" s="21"/>
      <c r="E26" s="21"/>
      <c r="F26" s="21"/>
      <c r="G26" s="23"/>
      <c r="H26" s="21"/>
      <c r="I26" s="13"/>
      <c r="J26" s="21"/>
      <c r="K26" s="23"/>
      <c r="L26" s="23"/>
      <c r="M26" s="21"/>
      <c r="N26" s="21"/>
      <c r="O26" s="21"/>
      <c r="P26" s="21"/>
      <c r="Q26" s="21"/>
      <c r="R26" s="41"/>
      <c r="S26" s="22"/>
      <c r="T26" s="17"/>
      <c r="U26" s="18"/>
      <c r="V26" s="26"/>
      <c r="W26" s="19"/>
      <c r="X26" s="19"/>
      <c r="Y26" s="20"/>
      <c r="Z26" s="22"/>
    </row>
    <row r="28" spans="1:26" ht="28.5" customHeight="1" x14ac:dyDescent="0.25">
      <c r="A28" s="27"/>
      <c r="B28" s="27"/>
      <c r="C28" s="27"/>
      <c r="D28" s="27"/>
      <c r="E28" s="27"/>
      <c r="F28" s="27"/>
      <c r="G28" s="28"/>
    </row>
    <row r="29" spans="1:26" ht="28.5" customHeight="1" x14ac:dyDescent="0.25">
      <c r="A29" s="237" t="s">
        <v>32</v>
      </c>
      <c r="B29" s="237"/>
      <c r="C29" s="237"/>
      <c r="D29" s="237"/>
      <c r="E29" s="237"/>
      <c r="F29" s="237"/>
      <c r="G29" s="237"/>
    </row>
    <row r="30" spans="1:26" ht="28.5" customHeight="1" x14ac:dyDescent="0.25">
      <c r="A30" s="29" t="s">
        <v>43</v>
      </c>
      <c r="B30" s="37" t="s">
        <v>33</v>
      </c>
      <c r="C30" s="180" t="s">
        <v>44</v>
      </c>
      <c r="D30" s="182"/>
      <c r="E30" s="30" t="s">
        <v>34</v>
      </c>
      <c r="F30" s="30" t="s">
        <v>121</v>
      </c>
      <c r="G30" s="29" t="s">
        <v>35</v>
      </c>
    </row>
    <row r="31" spans="1:26" ht="30" customHeight="1" x14ac:dyDescent="0.25">
      <c r="A31" s="31" t="s">
        <v>120</v>
      </c>
      <c r="B31" s="40">
        <v>44139</v>
      </c>
      <c r="C31" s="164" t="s">
        <v>125</v>
      </c>
      <c r="D31" s="217"/>
      <c r="E31" s="39" t="s">
        <v>122</v>
      </c>
      <c r="F31" s="5" t="s">
        <v>123</v>
      </c>
      <c r="G31" s="12" t="s">
        <v>124</v>
      </c>
    </row>
    <row r="32" spans="1:26" ht="28.5" customHeight="1" x14ac:dyDescent="0.25">
      <c r="A32" s="31"/>
      <c r="B32" s="31"/>
      <c r="C32" s="164"/>
      <c r="D32" s="217"/>
      <c r="E32" s="32"/>
      <c r="F32" s="33"/>
      <c r="G32" s="31"/>
    </row>
    <row r="33" spans="1:7" ht="28.5" customHeight="1" x14ac:dyDescent="0.25">
      <c r="A33" s="31"/>
      <c r="B33" s="31"/>
      <c r="C33" s="164"/>
      <c r="D33" s="217"/>
      <c r="E33" s="32"/>
      <c r="F33" s="33"/>
      <c r="G33" s="31"/>
    </row>
    <row r="34" spans="1:7" ht="28.5" customHeight="1" x14ac:dyDescent="0.25">
      <c r="A34" s="31"/>
      <c r="B34" s="31"/>
      <c r="C34" s="164"/>
      <c r="D34" s="217"/>
      <c r="E34" s="32"/>
      <c r="F34" s="33"/>
      <c r="G34" s="31"/>
    </row>
    <row r="35" spans="1:7" ht="28.5" customHeight="1" x14ac:dyDescent="0.25">
      <c r="A35" s="31"/>
      <c r="B35" s="31"/>
      <c r="C35" s="164"/>
      <c r="D35" s="217"/>
      <c r="E35" s="32"/>
      <c r="F35" s="33"/>
      <c r="G35" s="31"/>
    </row>
    <row r="36" spans="1:7" ht="28.5" customHeight="1" x14ac:dyDescent="0.25">
      <c r="A36" s="31"/>
      <c r="B36" s="31"/>
      <c r="C36" s="164"/>
      <c r="D36" s="217"/>
      <c r="E36" s="32"/>
      <c r="F36" s="33"/>
      <c r="G36" s="31"/>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PMInst- Contraloria</vt:lpstr>
      <vt:lpstr>Dinamicas y graficos</vt:lpstr>
      <vt:lpstr>Base</vt:lpstr>
      <vt:lpstr>PMInstit V1 dic20 cerrad</vt:lpstr>
      <vt:lpstr>'PMInst- Contraloria'!Área_de_impresión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AHERNANDEZ</cp:lastModifiedBy>
  <dcterms:created xsi:type="dcterms:W3CDTF">2020-09-23T16:24:57Z</dcterms:created>
  <dcterms:modified xsi:type="dcterms:W3CDTF">2022-07-13T20:52:22Z</dcterms:modified>
</cp:coreProperties>
</file>